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67-00-281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Лист1!$A$1:$AF$101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0" i="1" l="1"/>
  <c r="AC45" i="1"/>
  <c r="F45" i="1"/>
  <c r="R60" i="1"/>
  <c r="S60" i="1"/>
  <c r="T60" i="1"/>
  <c r="U60" i="1"/>
  <c r="V60" i="1"/>
  <c r="W60" i="1"/>
  <c r="X60" i="1"/>
  <c r="Y60" i="1"/>
  <c r="Z60" i="1"/>
  <c r="AA60" i="1"/>
  <c r="AB60" i="1"/>
  <c r="R45" i="1"/>
  <c r="S45" i="1"/>
  <c r="T45" i="1"/>
  <c r="U45" i="1"/>
  <c r="V45" i="1"/>
  <c r="W45" i="1"/>
  <c r="X45" i="1"/>
  <c r="Y45" i="1"/>
  <c r="Z45" i="1"/>
  <c r="AA45" i="1"/>
  <c r="AB45" i="1"/>
  <c r="G45" i="1" l="1"/>
  <c r="H45" i="1"/>
  <c r="I45" i="1"/>
  <c r="J45" i="1"/>
  <c r="K45" i="1"/>
  <c r="L45" i="1"/>
  <c r="M45" i="1"/>
  <c r="N45" i="1"/>
  <c r="O45" i="1"/>
  <c r="P45" i="1"/>
  <c r="Q45" i="1"/>
  <c r="F65" i="1" l="1"/>
  <c r="F61" i="1" l="1"/>
  <c r="F64" i="1" l="1"/>
  <c r="G61" i="1" s="1"/>
  <c r="G65" i="1" s="1"/>
  <c r="G60" i="1"/>
  <c r="H60" i="1"/>
  <c r="I60" i="1"/>
  <c r="J60" i="1"/>
  <c r="K60" i="1"/>
  <c r="L60" i="1"/>
  <c r="M60" i="1"/>
  <c r="N60" i="1"/>
  <c r="O60" i="1"/>
  <c r="P60" i="1"/>
  <c r="Q60" i="1"/>
  <c r="F60" i="1"/>
  <c r="G64" i="1" l="1"/>
  <c r="L96" i="1"/>
  <c r="L93" i="1"/>
  <c r="L92" i="1"/>
  <c r="H61" i="1" l="1"/>
  <c r="H65" i="1" s="1"/>
  <c r="L80" i="1"/>
  <c r="L79" i="1" s="1"/>
  <c r="H64" i="1" l="1"/>
  <c r="I61" i="1" s="1"/>
  <c r="I65" i="1" s="1"/>
  <c r="J87" i="1"/>
  <c r="L94" i="1" s="1"/>
  <c r="L95" i="1" s="1"/>
  <c r="I64" i="1" l="1"/>
  <c r="J61" i="1" s="1"/>
  <c r="J65" i="1" s="1"/>
  <c r="J64" i="1" l="1"/>
  <c r="K61" i="1" s="1"/>
  <c r="K65" i="1" s="1"/>
  <c r="K64" i="1" l="1"/>
  <c r="L61" i="1" s="1"/>
  <c r="L65" i="1" s="1"/>
  <c r="L64" i="1" l="1"/>
  <c r="M61" i="1" s="1"/>
  <c r="M65" i="1" s="1"/>
  <c r="M64" i="1" l="1"/>
  <c r="N61" i="1" s="1"/>
  <c r="N65" i="1" s="1"/>
  <c r="N64" i="1" l="1"/>
  <c r="O61" i="1" s="1"/>
  <c r="O65" i="1" s="1"/>
  <c r="O64" i="1" l="1"/>
  <c r="P61" i="1" s="1"/>
  <c r="P65" i="1" s="1"/>
  <c r="P64" i="1" l="1"/>
  <c r="Q61" i="1" s="1"/>
  <c r="Q65" i="1" s="1"/>
  <c r="Q64" i="1" l="1"/>
  <c r="R61" i="1" s="1"/>
  <c r="R64" i="1" l="1"/>
  <c r="S61" i="1" s="1"/>
  <c r="R65" i="1"/>
  <c r="S64" i="1" l="1"/>
  <c r="T61" i="1" s="1"/>
  <c r="S65" i="1"/>
  <c r="T64" i="1" l="1"/>
  <c r="U61" i="1" s="1"/>
  <c r="T65" i="1"/>
  <c r="U65" i="1" l="1"/>
  <c r="U64" i="1"/>
  <c r="V61" i="1" s="1"/>
  <c r="V64" i="1" l="1"/>
  <c r="W61" i="1" s="1"/>
  <c r="V65" i="1"/>
  <c r="W64" i="1" l="1"/>
  <c r="X61" i="1" s="1"/>
  <c r="W65" i="1"/>
  <c r="X64" i="1" l="1"/>
  <c r="Y61" i="1" s="1"/>
  <c r="X65" i="1"/>
  <c r="Y64" i="1" l="1"/>
  <c r="Z61" i="1" s="1"/>
  <c r="Y65" i="1"/>
  <c r="Z64" i="1" l="1"/>
  <c r="AA61" i="1" s="1"/>
  <c r="Z65" i="1"/>
  <c r="AA64" i="1" l="1"/>
  <c r="AB61" i="1" s="1"/>
  <c r="AA65" i="1"/>
  <c r="AB64" i="1" l="1"/>
  <c r="AC61" i="1" s="1"/>
  <c r="AB65" i="1"/>
  <c r="AC65" i="1" l="1"/>
  <c r="AC64" i="1"/>
</calcChain>
</file>

<file path=xl/sharedStrings.xml><?xml version="1.0" encoding="utf-8"?>
<sst xmlns="http://schemas.openxmlformats.org/spreadsheetml/2006/main" count="120" uniqueCount="115">
  <si>
    <t>Наименование налогоплательщика</t>
  </si>
  <si>
    <t>ИНН /КПП</t>
  </si>
  <si>
    <t>ФИО руководителя (представителя), электронная почта, номер телефона для связи</t>
  </si>
  <si>
    <t xml:space="preserve">Сведения о задолженности (будущего долга), </t>
  </si>
  <si>
    <t xml:space="preserve">Период образования задолженности: </t>
  </si>
  <si>
    <t>Наименование поступлений</t>
  </si>
  <si>
    <t>Наименование расходов</t>
  </si>
  <si>
    <t>Чистые активы (строка 3600)</t>
  </si>
  <si>
    <t>Краткосрочные обязательства (строка 1500)</t>
  </si>
  <si>
    <t>Доходы будущих периодов (строка 15301)</t>
  </si>
  <si>
    <t>Оборотные активы (строка 1200)</t>
  </si>
  <si>
    <t>Краткосрочные заемные средства (строка 1510)</t>
  </si>
  <si>
    <t xml:space="preserve">Сумма поступлений денежных средств на счета в банках за 3-месячный (6-месячный - для стратегических организаций и субъектов естественных монополий) период, предшествующий обращению. </t>
  </si>
  <si>
    <t xml:space="preserve">Общая сумма задолженности, тыс. руб.: </t>
  </si>
  <si>
    <t>в т.ч. возникшую по результатам ВНП, тыс. руб.:</t>
  </si>
  <si>
    <t>в т.ч. перед ФНС, тыс. руб.:</t>
  </si>
  <si>
    <t>ФИО:</t>
  </si>
  <si>
    <t xml:space="preserve"> Иванов Иван Иванович</t>
  </si>
  <si>
    <t>romachka@mail.ru</t>
  </si>
  <si>
    <t xml:space="preserve">Электронная почта: </t>
  </si>
  <si>
    <t xml:space="preserve">Номер телефона: </t>
  </si>
  <si>
    <t xml:space="preserve">Период, на который необходимо предоставление мер поддержки: </t>
  </si>
  <si>
    <t xml:space="preserve">Залог (сумма, тыс. руб.):  </t>
  </si>
  <si>
    <t>Поручительство (сумма, тыс. руб. ):</t>
  </si>
  <si>
    <t>Налоговая задолженность:</t>
  </si>
  <si>
    <t>Кредиторы:</t>
  </si>
  <si>
    <t xml:space="preserve">Cумма задолженности , в отношении которой требуется предоставление мер поддержки, тыс. руб.: </t>
  </si>
  <si>
    <t>нет</t>
  </si>
  <si>
    <t xml:space="preserve">Банковская гарантия (сумма): </t>
  </si>
  <si>
    <t>Сумма выручки, полученная за отчетный период от товаров (услуг) сезонного характера</t>
  </si>
  <si>
    <t>Собственный капитал  (строка 1300)</t>
  </si>
  <si>
    <t xml:space="preserve">Возможность применения п.3 ст.64 НК РФ </t>
  </si>
  <si>
    <r>
      <t xml:space="preserve">Фактические за предыдущие месяцы </t>
    </r>
    <r>
      <rPr>
        <b/>
        <i/>
        <u/>
        <sz val="12"/>
        <color rgb="FF000000"/>
        <rFont val="Times New Roman"/>
        <family val="1"/>
        <charset val="204"/>
      </rPr>
      <t>до даты обращения</t>
    </r>
  </si>
  <si>
    <r>
      <t xml:space="preserve">Возможность предоставления обеспечения (залога) и (или) поручительства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</si>
  <si>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Причины ухудшения финансового состояния </t>
    </r>
    <r>
      <rPr>
        <sz val="12"/>
        <color rgb="FF000000"/>
        <rFont val="Times New Roman"/>
        <family val="1"/>
        <charset val="204"/>
      </rPr>
      <t xml:space="preserve"> ( кратко описать причины (не более 100 слов))</t>
    </r>
  </si>
  <si>
    <t>Коэффициент текущей ликвидности</t>
  </si>
  <si>
    <t>Степень платежеспособности</t>
  </si>
  <si>
    <t>Среднемесячная сумма выручки</t>
  </si>
  <si>
    <t>Кол-во месяцев</t>
  </si>
  <si>
    <t>Активы организации (строка 1600)</t>
  </si>
  <si>
    <t>Пассивы организации (строка 1700)</t>
  </si>
  <si>
    <t>Возможность применения п.2 ст.64 НК РФ (при значении показателя больше 1, применение возможно)</t>
  </si>
  <si>
    <t>Возможность применения п.5 ст.64 НК РФ ((при значении показателя больше 0,5, применение возможно)</t>
  </si>
  <si>
    <t>Стоимость бизнеса на отчетную дату (V=D/R, где D-чистый годовой доход,
 R- коэффициент капитализации</t>
  </si>
  <si>
    <t>Сведения за год, предшествующий обращению на «Площадку реструктуризации долга», тыс. руб.</t>
  </si>
  <si>
    <t>Сведения из промежуточной отчетности по состоянию на _________,тыс.  руб.</t>
  </si>
  <si>
    <t>Росбанк (закрытие лимитов по факторингу)</t>
  </si>
  <si>
    <t>Инвестиции в разработку цифровой платформы грузоперевозок (сохранение рабочих мест IT специалистов)</t>
  </si>
  <si>
    <t>операционные расходы</t>
  </si>
  <si>
    <t>Себестоимость</t>
  </si>
  <si>
    <t>9 мес</t>
  </si>
  <si>
    <t>6 мес</t>
  </si>
  <si>
    <t xml:space="preserve">Прогнозируемые (планируемые) за последующие месяцы с даты обращения </t>
  </si>
  <si>
    <t>ИТОГО</t>
  </si>
  <si>
    <t>Продажа техники / сокращение парка</t>
  </si>
  <si>
    <t>Новые лимиты факторинг</t>
  </si>
  <si>
    <t>Возвратный лизинг</t>
  </si>
  <si>
    <t>Резкое повышение стоимости банковских продуктов и усложнение доступа к заемному и факторинговому финансированию после 28.02.2022 г., когда была установлена ключевая ставка ЦБ РФ в размере 20%. Невозможность перевести всех клиентов на условия предоплаты услуг. Удорожание стоимости запчастей, техобслуживания с одновременным отсутствием роста и даже снижением ставок на услуги по перевозке.</t>
  </si>
  <si>
    <t>22 065
13 768
3 130
11 734</t>
  </si>
  <si>
    <t xml:space="preserve"> 4 квартал 2021</t>
  </si>
  <si>
    <t>Новые лимиты (возобновляемая кредитная линия)</t>
  </si>
  <si>
    <t xml:space="preserve">Арендный платеж </t>
  </si>
  <si>
    <t>Банк Санкт-Петербург (закрытие овердрафта)</t>
  </si>
  <si>
    <t>Росбанк (пополнение оборотных средств по договору факторинга)</t>
  </si>
  <si>
    <t>Погашение кредитов, займов</t>
  </si>
  <si>
    <t>Административные, хозяйственные расходы</t>
  </si>
  <si>
    <r>
      <rPr>
        <b/>
        <sz val="12"/>
        <color theme="1"/>
        <rFont val="Times New Roman"/>
        <family val="1"/>
        <charset val="204"/>
      </rPr>
      <t>РИСК</t>
    </r>
    <r>
      <rPr>
        <sz val="12"/>
        <color theme="1"/>
        <rFont val="Times New Roman"/>
        <family val="1"/>
        <charset val="204"/>
      </rPr>
      <t xml:space="preserve"> не возможности исполнения долговых обязательств при значении</t>
    </r>
    <r>
      <rPr>
        <b/>
        <sz val="12"/>
        <color theme="1"/>
        <rFont val="Times New Roman"/>
        <family val="1"/>
        <charset val="204"/>
      </rPr>
      <t xml:space="preserve"> меньше 1</t>
    </r>
    <r>
      <rPr>
        <sz val="12"/>
        <color theme="1"/>
        <rFont val="Times New Roman"/>
        <family val="1"/>
        <charset val="204"/>
      </rPr>
      <t xml:space="preserve">
Расчитывается как отношение: сумма доходов /(сумму расходов + сальдосумма задолженности (сально на начало отчетного периода)
             </t>
    </r>
    <r>
      <rPr>
        <b/>
        <u/>
        <sz val="12"/>
        <color theme="1"/>
        <rFont val="Times New Roman"/>
        <family val="1"/>
        <charset val="204"/>
      </rPr>
      <t>Доход (∑а+∑д+∑пос+∑под...)</t>
    </r>
    <r>
      <rPr>
        <b/>
        <sz val="12"/>
        <color theme="1"/>
        <rFont val="Times New Roman"/>
        <family val="1"/>
        <charset val="204"/>
      </rPr>
      <t xml:space="preserve">
Расход (∑з+∑н+∑эп…)+ ∑задолженность (сальдо)</t>
    </r>
  </si>
  <si>
    <t>Инвестиции</t>
  </si>
  <si>
    <t>Повышение ставки по кредиту</t>
  </si>
  <si>
    <t>Выручка от основной деятельности</t>
  </si>
  <si>
    <t>Оплата кредиторской задолженности</t>
  </si>
  <si>
    <t>Таврический банк (закрытие кредита)</t>
  </si>
  <si>
    <t>Пояснение:</t>
  </si>
  <si>
    <t xml:space="preserve">Закрытие факторинга и кредитных линий </t>
  </si>
  <si>
    <t>*Цветовой индикатор</t>
  </si>
  <si>
    <t>ООО "Ромашка"</t>
  </si>
  <si>
    <r>
      <t xml:space="preserve">ОЦЕНОЧНАЯ КАРТА НАЛОГОПЛАТЕЛЬЩИКА </t>
    </r>
    <r>
      <rPr>
        <b/>
        <sz val="12"/>
        <color rgb="FFFF0000"/>
        <rFont val="Times New Roman"/>
        <family val="1"/>
        <charset val="204"/>
      </rPr>
      <t>(пример для заполнения)</t>
    </r>
  </si>
  <si>
    <t>III. Сведения о показателях для расчета коэффициентов платежеспособности налогоплательщика</t>
  </si>
  <si>
    <t>Наименование показателей бухгалтерской отчетности</t>
  </si>
  <si>
    <t>IV. Расчет возможности предоставления отсрочки/рассрочки в соответсnвии с гл. 9 Налоговго Кодекса Российской Федерации</t>
  </si>
  <si>
    <t>Сумма выручки, полученная за отчетный период (строка 2110)</t>
  </si>
  <si>
    <t>Сумма непоступивших бюджетных денежных средств (гос. контракты, ассигнования и тд.), тыс. руб.</t>
  </si>
  <si>
    <t xml:space="preserve">Ячейки выделенные цветом </t>
  </si>
  <si>
    <r>
      <t xml:space="preserve">II. Сведения об основных прошлых, текущих и прогнозных источниках поступлений и расходах организации, </t>
    </r>
    <r>
      <rPr>
        <i/>
        <sz val="12"/>
        <color rgb="FF000000"/>
        <rFont val="Times New Roman"/>
        <family val="1"/>
        <charset val="204"/>
      </rPr>
      <t>тыс. руб.</t>
    </r>
  </si>
  <si>
    <t>I. Общие сведения</t>
  </si>
  <si>
    <t>"красный курсив"</t>
  </si>
  <si>
    <t>"синий курсив"</t>
  </si>
  <si>
    <t xml:space="preserve"> не подледжат заполнению, удалению, изменению (атвоматический расчет)</t>
  </si>
  <si>
    <t>! Оценочная карта заполняется самостоятельно налогоплательщиком (все свободные "белые" ячейки)</t>
  </si>
  <si>
    <t>информация указывается по состоянию на дату заполнения ___.___.2022г.</t>
  </si>
  <si>
    <t>7923 500 85 00</t>
  </si>
  <si>
    <t>! В вышеуказанном примере, ячейки окрашены в произвольной форме. Наименование прихода и расхода НЕ является исчерпывающим, приведены лишь некоторые виды для примера.</t>
  </si>
  <si>
    <r>
      <t xml:space="preserve">Глобал  ИНН 1111111111
 Трак  ИНН 1111111110
Иванов Сергей Григорьевич ИП ИНН 5214000032859
ООО Автолог    ИНН 7718771877
ООО Карта ИНН 7855564456
</t>
    </r>
    <r>
      <rPr>
        <b/>
        <sz val="12"/>
        <color rgb="FF000000"/>
        <rFont val="Times New Roman"/>
        <family val="1"/>
        <charset val="204"/>
      </rPr>
      <t>ЗАПОЛНЯЕТСЯ В ОТНОШЕНИИ 5 КРЕДИТОРОВ С НАИБОЛЬШЕЙ СУММОЙ ОБЯЗАТЕЛЬСТВА</t>
    </r>
  </si>
  <si>
    <t>ПРИ ОТКЛОНЕНИИ ПОКАЗАТЕЛЕЙ В БОЛЬШУЮ ИЛИ МЕНЬШУЮ СТОРОНУ БОЛЕЕ ЧЕМ  НА 20% ОТ ПОКАЗАТЕЛЕЙ АНАЛОГИЧНОГО ПЕРИОДА ПРОШЛОГО ГОДА, ДАННОЕ ОТКЛОНЕНИЕ ПОДЛЕЖИТ ПОЯСНЕНИЮ СО СТОРОНЫ НАЛОГОПЛАТЕЛЬЩИКА</t>
  </si>
  <si>
    <t>НЕЗАПОЛНЕННАЯ ТАБЛИЦА ПОДЛЕЖИТ ВОЗВРАТУ НАЛОГОПЛАТЕЛЬЩИКУ БЕЗ РАССМОТРЕНИЯ</t>
  </si>
  <si>
    <t>РАЗРЫВ (Приход - расход - сальдо на начало периода)</t>
  </si>
  <si>
    <t>Прочие неоперационные доходы</t>
  </si>
  <si>
    <t>Мероприятия, направленные на пополнение оборотных средств (сумма, тыс. руб.)</t>
  </si>
  <si>
    <t>Реализация части активов (продажа техники), открытие новых кредитных линый в других банках</t>
  </si>
  <si>
    <t>События, отражающие ухудщение ФХД должника (сумма, тыс. руб.)</t>
  </si>
  <si>
    <t>Долгосрочные  заемные средства (строка 1400)</t>
  </si>
  <si>
    <r>
      <t xml:space="preserve">Наличие статуса стратегической организации </t>
    </r>
    <r>
      <rPr>
        <b/>
        <sz val="12"/>
        <color theme="1"/>
        <rFont val="Times New Roman"/>
        <family val="1"/>
        <charset val="204"/>
      </rPr>
      <t xml:space="preserve">субьекта </t>
    </r>
    <r>
      <rPr>
        <b/>
        <sz val="12"/>
        <color rgb="FF000000"/>
        <rFont val="Times New Roman"/>
        <family val="1"/>
        <charset val="204"/>
      </rPr>
      <t xml:space="preserve"> естественной монополии</t>
    </r>
  </si>
  <si>
    <t>Уплата  текущих налогов</t>
  </si>
  <si>
    <t>Уплата реструктуризируемого долга</t>
  </si>
  <si>
    <t>Дебиторская задолженность</t>
  </si>
  <si>
    <t>Остаток, тыс. руб.</t>
  </si>
  <si>
    <t>Период исполнения</t>
  </si>
  <si>
    <r>
      <t xml:space="preserve">задолженность (переплата) перед ФНС </t>
    </r>
    <r>
      <rPr>
        <b/>
        <sz val="12"/>
        <color rgb="FF000000"/>
        <rFont val="Times New Roman"/>
        <family val="1"/>
        <charset val="204"/>
      </rPr>
      <t>(с наспупившимы сроками уплаты по НК РФ)</t>
    </r>
  </si>
  <si>
    <r>
      <t xml:space="preserve">Маяк  ИНН 1111111111
Парус  ИНН 1111111110
СЕргеев Сергей Григорьевич ИП ИНН 5214000032859
ООО Модуль    ИНН 7718771877
ООО Весна ИНН 7855665633
ЗАПОЛНЯЕТСЯ В ОТНОШЕНИИ 5  С НАИБОЛЬШЕЙ СУММОЙ ОБЯЗАТЕЛЬСТВА </t>
    </r>
    <r>
      <rPr>
        <b/>
        <sz val="12"/>
        <color theme="1"/>
        <rFont val="Times New Roman"/>
        <family val="1"/>
        <charset val="204"/>
      </rPr>
      <t>в тыс. руб</t>
    </r>
    <r>
      <rPr>
        <sz val="12"/>
        <color theme="1"/>
        <rFont val="Times New Roman"/>
        <family val="1"/>
        <charset val="204"/>
      </rPr>
      <t>. (прогнозируемы даты возврата)</t>
    </r>
  </si>
  <si>
    <r>
      <t xml:space="preserve">задолженность (переплата) перед иными кредиторами ( в т.ч. кредитными учреждениями) </t>
    </r>
    <r>
      <rPr>
        <b/>
        <sz val="12"/>
        <color rgb="FF000000"/>
        <rFont val="Times New Roman"/>
        <family val="1"/>
        <charset val="204"/>
      </rPr>
      <t>(просроченная)</t>
    </r>
  </si>
  <si>
    <t xml:space="preserve">Сентябрь 2022
Декабрь 2022
Ноябрь 2022
Сентябрь 2022 
Январь 2023
</t>
  </si>
  <si>
    <t>53 250
12 500
36 500
57 000
60 000</t>
  </si>
  <si>
    <t>Сальдо (разница между поступлениями и расходами) на начало отчетного периода, в том числе</t>
  </si>
  <si>
    <t>2022 год</t>
  </si>
  <si>
    <t>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</si>
</sst>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&quot;-&quot;"/>
    <numFmt numFmtId="165" formatCode="#,##0.0\ _₽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2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183">
    <xf numFmtId="0" fontId="0" fillId="0" borderId="0" xfId="0"/>
    <xf numFmtId="0" fontId="10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0" fontId="12" fillId="0" borderId="0" xfId="0" applyFont="1" applyProtection="1">
      <protection locked="0" hidden="1"/>
    </xf>
    <xf numFmtId="0" fontId="12" fillId="0" borderId="0" xfId="0" applyFont="1" applyAlignment="1" applyProtection="1">
      <alignment horizontal="left" wrapText="1"/>
      <protection locked="0" hidden="1"/>
    </xf>
    <xf numFmtId="0" fontId="10" fillId="0" borderId="0" xfId="0" applyFont="1" applyAlignment="1" applyProtection="1">
      <alignment horizontal="right"/>
      <protection locked="0" hidden="1"/>
    </xf>
    <xf numFmtId="0" fontId="6" fillId="3" borderId="1" xfId="0" applyFont="1" applyFill="1" applyBorder="1" applyProtection="1">
      <protection locked="0" hidden="1"/>
    </xf>
    <xf numFmtId="0" fontId="6" fillId="0" borderId="0" xfId="0" applyFont="1" applyAlignment="1" applyProtection="1">
      <alignment horizontal="left" wrapText="1"/>
      <protection locked="0" hidden="1"/>
    </xf>
    <xf numFmtId="0" fontId="6" fillId="0" borderId="0" xfId="0" applyFont="1" applyFill="1" applyProtection="1">
      <protection locked="0" hidden="1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6" fillId="5" borderId="1" xfId="0" applyFont="1" applyFill="1" applyBorder="1" applyAlignment="1" applyProtection="1">
      <alignment horizontal="center" vertical="center" wrapText="1"/>
      <protection locked="0" hidden="1"/>
    </xf>
    <xf numFmtId="0" fontId="6" fillId="5" borderId="1" xfId="0" applyFont="1" applyFill="1" applyBorder="1" applyAlignment="1" applyProtection="1">
      <alignment horizontal="center" wrapText="1"/>
      <protection locked="0" hidden="1"/>
    </xf>
    <xf numFmtId="17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 hidden="1"/>
    </xf>
    <xf numFmtId="165" fontId="1" fillId="0" borderId="1" xfId="0" applyNumberFormat="1" applyFont="1" applyFill="1" applyBorder="1" applyAlignment="1" applyProtection="1">
      <alignment horizontal="center" wrapText="1"/>
      <protection locked="0" hidden="1"/>
    </xf>
    <xf numFmtId="165" fontId="6" fillId="0" borderId="1" xfId="0" applyNumberFormat="1" applyFont="1" applyFill="1" applyBorder="1" applyAlignment="1" applyProtection="1">
      <alignment horizontal="center"/>
      <protection locked="0" hidden="1"/>
    </xf>
    <xf numFmtId="165" fontId="6" fillId="0" borderId="1" xfId="1" applyNumberFormat="1" applyFont="1" applyFill="1" applyBorder="1" applyAlignment="1" applyProtection="1">
      <alignment horizontal="center"/>
      <protection locked="0" hidden="1"/>
    </xf>
    <xf numFmtId="165" fontId="15" fillId="0" borderId="1" xfId="1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right" vertical="center" wrapText="1"/>
      <protection locked="0" hidden="1"/>
    </xf>
    <xf numFmtId="0" fontId="2" fillId="0" borderId="1" xfId="0" applyFont="1" applyFill="1" applyBorder="1" applyAlignment="1" applyProtection="1">
      <alignment horizontal="center" wrapText="1"/>
      <protection locked="0" hidden="1"/>
    </xf>
    <xf numFmtId="165" fontId="15" fillId="0" borderId="1" xfId="0" applyNumberFormat="1" applyFont="1" applyFill="1" applyBorder="1" applyAlignment="1" applyProtection="1">
      <alignment horizontal="center"/>
      <protection locked="0" hidden="1"/>
    </xf>
    <xf numFmtId="3" fontId="1" fillId="0" borderId="1" xfId="0" applyNumberFormat="1" applyFont="1" applyFill="1" applyBorder="1" applyAlignment="1" applyProtection="1">
      <alignment horizontal="center" wrapText="1"/>
      <protection locked="0" hidden="1"/>
    </xf>
    <xf numFmtId="0" fontId="1" fillId="0" borderId="1" xfId="0" applyFont="1" applyFill="1" applyBorder="1" applyAlignment="1" applyProtection="1">
      <alignment horizontal="center" wrapText="1"/>
      <protection locked="0" hidden="1"/>
    </xf>
    <xf numFmtId="17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" xfId="1" applyNumberFormat="1" applyFont="1" applyBorder="1" applyProtection="1"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vertical="center" wrapText="1"/>
      <protection locked="0" hidden="1"/>
    </xf>
    <xf numFmtId="165" fontId="1" fillId="0" borderId="1" xfId="0" applyNumberFormat="1" applyFont="1" applyBorder="1" applyAlignment="1" applyProtection="1">
      <alignment horizontal="center" wrapText="1"/>
      <protection locked="0" hidden="1"/>
    </xf>
    <xf numFmtId="165" fontId="6" fillId="0" borderId="1" xfId="0" applyNumberFormat="1" applyFont="1" applyBorder="1" applyAlignment="1" applyProtection="1">
      <alignment horizontal="center"/>
      <protection locked="0" hidden="1"/>
    </xf>
    <xf numFmtId="165" fontId="14" fillId="0" borderId="1" xfId="0" applyNumberFormat="1" applyFont="1" applyFill="1" applyBorder="1" applyAlignment="1" applyProtection="1">
      <alignment horizontal="center" wrapText="1"/>
      <protection locked="0" hidden="1"/>
    </xf>
    <xf numFmtId="166" fontId="1" fillId="0" borderId="1" xfId="0" applyNumberFormat="1" applyFont="1" applyBorder="1" applyAlignment="1" applyProtection="1">
      <alignment vertical="center" wrapText="1"/>
      <protection locked="0" hidden="1"/>
    </xf>
    <xf numFmtId="0" fontId="1" fillId="5" borderId="1" xfId="0" applyFont="1" applyFill="1" applyBorder="1" applyAlignment="1" applyProtection="1">
      <alignment vertical="center" wrapText="1"/>
      <protection locked="0" hidden="1"/>
    </xf>
    <xf numFmtId="165" fontId="1" fillId="5" borderId="1" xfId="0" applyNumberFormat="1" applyFont="1" applyFill="1" applyBorder="1" applyAlignment="1" applyProtection="1">
      <alignment horizontal="center" wrapText="1"/>
      <protection locked="0" hidden="1"/>
    </xf>
    <xf numFmtId="165" fontId="6" fillId="5" borderId="1" xfId="0" applyNumberFormat="1" applyFont="1" applyFill="1" applyBorder="1" applyAlignment="1" applyProtection="1">
      <alignment horizontal="center"/>
      <protection locked="0" hidden="1"/>
    </xf>
    <xf numFmtId="0" fontId="6" fillId="5" borderId="1" xfId="0" applyFont="1" applyFill="1" applyBorder="1" applyProtection="1">
      <protection locked="0" hidden="1"/>
    </xf>
    <xf numFmtId="165" fontId="7" fillId="5" borderId="1" xfId="0" applyNumberFormat="1" applyFon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6" fillId="0" borderId="0" xfId="0" applyNumberFormat="1" applyFont="1" applyFill="1" applyBorder="1" applyAlignment="1" applyProtection="1">
      <alignment horizontal="center"/>
      <protection locked="0" hidden="1"/>
    </xf>
    <xf numFmtId="0" fontId="14" fillId="0" borderId="1" xfId="0" applyFont="1" applyFill="1" applyBorder="1" applyAlignment="1" applyProtection="1">
      <protection locked="0" hidden="1"/>
    </xf>
    <xf numFmtId="0" fontId="15" fillId="0" borderId="1" xfId="0" applyFont="1" applyFill="1" applyBorder="1" applyAlignment="1" applyProtection="1"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justify" vertical="center" wrapText="1"/>
      <protection locked="0"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3" fontId="13" fillId="0" borderId="1" xfId="0" applyNumberFormat="1" applyFont="1" applyBorder="1" applyAlignment="1" applyProtection="1">
      <alignment horizontal="center" vertical="center" wrapText="1"/>
      <protection locked="0" hidden="1"/>
    </xf>
    <xf numFmtId="3" fontId="1" fillId="0" borderId="1" xfId="0" applyNumberFormat="1" applyFont="1" applyBorder="1" applyAlignment="1" applyProtection="1">
      <alignment vertical="center" wrapText="1"/>
      <protection locked="0" hidden="1"/>
    </xf>
    <xf numFmtId="4" fontId="1" fillId="0" borderId="0" xfId="0" applyNumberFormat="1" applyFont="1" applyFill="1" applyBorder="1" applyAlignment="1" applyProtection="1">
      <alignment vertical="center" wrapText="1"/>
      <protection locked="0" hidden="1"/>
    </xf>
    <xf numFmtId="0" fontId="1" fillId="0" borderId="0" xfId="0" applyFont="1" applyBorder="1" applyAlignment="1" applyProtection="1">
      <alignment vertical="center" wrapText="1"/>
      <protection locked="0" hidden="1"/>
    </xf>
    <xf numFmtId="0" fontId="2" fillId="3" borderId="1" xfId="0" applyFont="1" applyFill="1" applyBorder="1" applyAlignment="1" applyProtection="1">
      <alignment horizontal="right" vertical="center" wrapText="1"/>
      <protection hidden="1"/>
    </xf>
    <xf numFmtId="165" fontId="1" fillId="3" borderId="1" xfId="0" applyNumberFormat="1" applyFont="1" applyFill="1" applyBorder="1" applyAlignment="1" applyProtection="1">
      <alignment horizontal="center" wrapText="1"/>
      <protection hidden="1"/>
    </xf>
    <xf numFmtId="165" fontId="6" fillId="3" borderId="1" xfId="0" applyNumberFormat="1" applyFont="1" applyFill="1" applyBorder="1" applyAlignment="1" applyProtection="1">
      <alignment horizontal="center"/>
      <protection hidden="1"/>
    </xf>
    <xf numFmtId="166" fontId="2" fillId="3" borderId="1" xfId="0" applyNumberFormat="1" applyFont="1" applyFill="1" applyBorder="1" applyAlignment="1" applyProtection="1">
      <alignment horizontal="center" wrapText="1"/>
      <protection hidden="1"/>
    </xf>
    <xf numFmtId="2" fontId="6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locked="0" hidden="1"/>
    </xf>
    <xf numFmtId="0" fontId="6" fillId="5" borderId="7" xfId="0" applyFont="1" applyFill="1" applyBorder="1" applyAlignment="1" applyProtection="1">
      <alignment wrapText="1"/>
      <protection locked="0" hidden="1"/>
    </xf>
    <xf numFmtId="0" fontId="6" fillId="3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center" wrapText="1"/>
      <protection locked="0" hidden="1"/>
    </xf>
    <xf numFmtId="2" fontId="15" fillId="3" borderId="7" xfId="0" applyNumberFormat="1" applyFont="1" applyFill="1" applyBorder="1" applyAlignment="1" applyProtection="1">
      <alignment horizontal="center"/>
      <protection hidden="1"/>
    </xf>
    <xf numFmtId="2" fontId="15" fillId="3" borderId="8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6" fillId="3" borderId="1" xfId="0" applyFont="1" applyFill="1" applyBorder="1" applyAlignment="1" applyProtection="1"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 applyAlignment="1" applyProtection="1">
      <alignment horizontal="center" vertical="center" wrapText="1"/>
      <protection locked="0" hidden="1"/>
    </xf>
    <xf numFmtId="3" fontId="1" fillId="0" borderId="6" xfId="0" applyNumberFormat="1" applyFont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Border="1" applyAlignment="1" applyProtection="1">
      <alignment horizontal="center" vertical="center" wrapText="1"/>
      <protection locked="0" hidden="1"/>
    </xf>
    <xf numFmtId="3" fontId="6" fillId="0" borderId="6" xfId="0" applyNumberFormat="1" applyFont="1" applyBorder="1" applyAlignment="1" applyProtection="1">
      <alignment horizontal="center" vertical="center" wrapText="1"/>
      <protection locked="0" hidden="1"/>
    </xf>
    <xf numFmtId="0" fontId="16" fillId="0" borderId="1" xfId="1" applyFont="1" applyBorder="1" applyAlignment="1" applyProtection="1">
      <alignment horizontal="left" vertical="top" wrapText="1"/>
      <protection locked="0"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2" fillId="3" borderId="1" xfId="0" applyFont="1" applyFill="1" applyBorder="1" applyAlignment="1" applyProtection="1">
      <alignment horizontal="right" vertical="center" wrapText="1"/>
      <protection locked="0" hidden="1"/>
    </xf>
    <xf numFmtId="0" fontId="6" fillId="3" borderId="1" xfId="0" applyFont="1" applyFill="1" applyBorder="1" applyAlignment="1" applyProtection="1">
      <alignment horizontal="right" vertical="center" wrapText="1"/>
      <protection locked="0" hidden="1"/>
    </xf>
    <xf numFmtId="0" fontId="6" fillId="3" borderId="1" xfId="0" applyFont="1" applyFill="1" applyBorder="1" applyAlignment="1" applyProtection="1">
      <alignment vertical="center" wrapText="1"/>
      <protection locked="0" hidden="1"/>
    </xf>
    <xf numFmtId="0" fontId="2" fillId="0" borderId="8" xfId="0" applyFont="1" applyBorder="1" applyAlignment="1" applyProtection="1">
      <alignment horizontal="center" vertical="center" wrapText="1"/>
      <protection locked="0" hidden="1"/>
    </xf>
    <xf numFmtId="0" fontId="3" fillId="3" borderId="3" xfId="0" applyFont="1" applyFill="1" applyBorder="1" applyAlignment="1" applyProtection="1">
      <alignment horizontal="right" wrapText="1"/>
      <protection hidden="1"/>
    </xf>
    <xf numFmtId="0" fontId="3" fillId="3" borderId="6" xfId="0" applyFont="1" applyFill="1" applyBorder="1" applyAlignment="1" applyProtection="1">
      <alignment horizontal="right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0" fontId="1" fillId="0" borderId="6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6" fillId="0" borderId="1" xfId="0" applyFont="1" applyBorder="1" applyAlignment="1" applyProtection="1">
      <alignment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 hidden="1"/>
    </xf>
    <xf numFmtId="0" fontId="6" fillId="0" borderId="1" xfId="0" applyFont="1" applyBorder="1" applyAlignment="1" applyProtection="1">
      <alignment wrapText="1"/>
      <protection locked="0" hidden="1"/>
    </xf>
    <xf numFmtId="0" fontId="1" fillId="0" borderId="1" xfId="0" applyFont="1" applyFill="1" applyBorder="1" applyAlignment="1" applyProtection="1">
      <alignment vertical="center" wrapText="1"/>
      <protection locked="0" hidden="1"/>
    </xf>
    <xf numFmtId="0" fontId="6" fillId="0" borderId="1" xfId="0" applyFont="1" applyFill="1" applyBorder="1" applyAlignment="1" applyProtection="1">
      <alignment vertical="center" wrapText="1"/>
      <protection locked="0" hidden="1"/>
    </xf>
    <xf numFmtId="0" fontId="6" fillId="0" borderId="3" xfId="0" applyFont="1" applyBorder="1" applyAlignment="1" applyProtection="1">
      <alignment horizontal="center" wrapText="1"/>
      <protection locked="0" hidden="1"/>
    </xf>
    <xf numFmtId="0" fontId="6" fillId="0" borderId="6" xfId="0" applyFont="1" applyBorder="1" applyAlignment="1" applyProtection="1">
      <alignment horizontal="center" wrapText="1"/>
      <protection locked="0" hidden="1"/>
    </xf>
    <xf numFmtId="0" fontId="1" fillId="0" borderId="2" xfId="0" applyFont="1" applyFill="1" applyBorder="1" applyAlignment="1" applyProtection="1">
      <alignment vertical="center" wrapText="1"/>
      <protection locked="0" hidden="1"/>
    </xf>
    <xf numFmtId="0" fontId="0" fillId="0" borderId="11" xfId="0" applyBorder="1" applyAlignment="1" applyProtection="1">
      <alignment vertical="center" wrapText="1"/>
      <protection locked="0" hidden="1"/>
    </xf>
    <xf numFmtId="0" fontId="0" fillId="0" borderId="9" xfId="0" applyBorder="1" applyAlignment="1" applyProtection="1">
      <alignment vertical="center" wrapText="1"/>
      <protection locked="0" hidden="1"/>
    </xf>
    <xf numFmtId="0" fontId="0" fillId="0" borderId="5" xfId="0" applyBorder="1" applyAlignment="1" applyProtection="1">
      <alignment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 hidden="1"/>
    </xf>
    <xf numFmtId="0" fontId="0" fillId="0" borderId="10" xfId="0" applyBorder="1" applyAlignment="1" applyProtection="1">
      <alignment vertical="center" wrapText="1"/>
      <protection locked="0" hidden="1"/>
    </xf>
    <xf numFmtId="0" fontId="6" fillId="0" borderId="2" xfId="0" applyFont="1" applyFill="1" applyBorder="1" applyAlignment="1" applyProtection="1">
      <alignment horizontal="center" wrapText="1"/>
      <protection locked="0" hidden="1"/>
    </xf>
    <xf numFmtId="0" fontId="0" fillId="0" borderId="9" xfId="0" applyBorder="1" applyAlignment="1" applyProtection="1">
      <alignment horizontal="center" wrapText="1"/>
      <protection locked="0" hidden="1"/>
    </xf>
    <xf numFmtId="0" fontId="0" fillId="0" borderId="5" xfId="0" applyBorder="1" applyAlignment="1" applyProtection="1">
      <alignment horizontal="center" wrapText="1"/>
      <protection locked="0" hidden="1"/>
    </xf>
    <xf numFmtId="0" fontId="0" fillId="0" borderId="10" xfId="0" applyBorder="1" applyAlignment="1" applyProtection="1">
      <alignment horizontal="center" wrapText="1"/>
      <protection locked="0" hidden="1"/>
    </xf>
    <xf numFmtId="0" fontId="6" fillId="0" borderId="2" xfId="0" applyFont="1" applyBorder="1" applyAlignment="1" applyProtection="1">
      <alignment horizontal="center" wrapText="1"/>
      <protection locked="0" hidden="1"/>
    </xf>
    <xf numFmtId="0" fontId="6" fillId="0" borderId="9" xfId="0" applyFont="1" applyBorder="1" applyAlignment="1" applyProtection="1">
      <alignment horizontal="center" wrapText="1"/>
      <protection locked="0" hidden="1"/>
    </xf>
    <xf numFmtId="0" fontId="6" fillId="0" borderId="5" xfId="0" applyFont="1" applyBorder="1" applyAlignment="1" applyProtection="1">
      <alignment horizontal="center" wrapText="1"/>
      <protection locked="0" hidden="1"/>
    </xf>
    <xf numFmtId="0" fontId="6" fillId="0" borderId="10" xfId="0" applyFont="1" applyBorder="1" applyAlignment="1" applyProtection="1">
      <alignment horizontal="center" wrapText="1"/>
      <protection locked="0" hidden="1"/>
    </xf>
    <xf numFmtId="0" fontId="6" fillId="0" borderId="3" xfId="1" applyFont="1" applyBorder="1" applyAlignment="1" applyProtection="1">
      <alignment horizontal="left" vertical="top" wrapText="1"/>
      <protection locked="0" hidden="1"/>
    </xf>
    <xf numFmtId="0" fontId="6" fillId="0" borderId="6" xfId="1" applyFont="1" applyBorder="1" applyAlignment="1" applyProtection="1">
      <alignment horizontal="left" vertical="top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protection locked="0" hidden="1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3" fontId="1" fillId="0" borderId="1" xfId="0" applyNumberFormat="1" applyFont="1" applyFill="1" applyBorder="1" applyAlignment="1" applyProtection="1">
      <alignment vertical="center" wrapText="1"/>
      <protection locked="0" hidden="1"/>
    </xf>
    <xf numFmtId="3" fontId="6" fillId="0" borderId="3" xfId="0" applyNumberFormat="1" applyFont="1" applyBorder="1" applyAlignment="1" applyProtection="1">
      <alignment horizontal="center" wrapText="1"/>
      <protection locked="0" hidden="1"/>
    </xf>
    <xf numFmtId="0" fontId="6" fillId="0" borderId="3" xfId="0" applyFont="1" applyFill="1" applyBorder="1" applyAlignment="1" applyProtection="1">
      <alignment horizontal="center" wrapText="1"/>
      <protection locked="0" hidden="1"/>
    </xf>
    <xf numFmtId="0" fontId="6" fillId="0" borderId="6" xfId="0" applyFont="1" applyFill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vertical="center" wrapText="1"/>
      <protection locked="0" hidden="1"/>
    </xf>
    <xf numFmtId="0" fontId="0" fillId="0" borderId="1" xfId="3" applyFont="1" applyBorder="1" applyAlignment="1" applyProtection="1">
      <alignment vertical="center" wrapText="1"/>
      <protection locked="0" hidden="1"/>
    </xf>
    <xf numFmtId="0" fontId="6" fillId="0" borderId="1" xfId="0" applyFont="1" applyBorder="1" applyAlignment="1" applyProtection="1">
      <protection locked="0" hidden="1"/>
    </xf>
    <xf numFmtId="0" fontId="1" fillId="0" borderId="1" xfId="0" applyFont="1" applyBorder="1" applyAlignment="1" applyProtection="1">
      <alignment horizontal="left" vertical="center" wrapText="1"/>
      <protection locked="0" hidden="1"/>
    </xf>
    <xf numFmtId="0" fontId="6" fillId="0" borderId="1" xfId="0" applyFont="1" applyBorder="1" applyAlignment="1" applyProtection="1">
      <alignment horizontal="left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6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left" wrapText="1"/>
      <protection locked="0" hidden="1"/>
    </xf>
    <xf numFmtId="0" fontId="6" fillId="0" borderId="2" xfId="0" applyFont="1" applyFill="1" applyBorder="1" applyAlignment="1" applyProtection="1">
      <alignment horizontal="center"/>
      <protection locked="0" hidden="1"/>
    </xf>
    <xf numFmtId="0" fontId="6" fillId="0" borderId="11" xfId="0" applyFont="1" applyFill="1" applyBorder="1" applyAlignment="1" applyProtection="1">
      <alignment horizontal="center"/>
      <protection locked="0" hidden="1"/>
    </xf>
    <xf numFmtId="2" fontId="6" fillId="0" borderId="1" xfId="0" applyNumberFormat="1" applyFont="1" applyFill="1" applyBorder="1" applyAlignment="1" applyProtection="1">
      <alignment horizontal="left"/>
      <protection locked="0" hidden="1"/>
    </xf>
    <xf numFmtId="0" fontId="7" fillId="4" borderId="11" xfId="0" applyFont="1" applyFill="1" applyBorder="1" applyAlignment="1" applyProtection="1">
      <alignment horizontal="left" vertical="center"/>
      <protection locked="0" hidden="1"/>
    </xf>
    <xf numFmtId="0" fontId="6" fillId="0" borderId="1" xfId="0" applyFont="1" applyFill="1" applyBorder="1" applyAlignment="1" applyProtection="1">
      <alignment horizont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10" fillId="0" borderId="1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5" borderId="3" xfId="0" applyFont="1" applyFill="1" applyBorder="1" applyAlignment="1" applyProtection="1">
      <alignment horizontal="right"/>
      <protection locked="0" hidden="1"/>
    </xf>
    <xf numFmtId="0" fontId="17" fillId="5" borderId="6" xfId="0" applyFont="1" applyFill="1" applyBorder="1" applyAlignment="1" applyProtection="1">
      <alignment horizontal="right"/>
      <protection locked="0" hidden="1"/>
    </xf>
    <xf numFmtId="0" fontId="7" fillId="4" borderId="2" xfId="0" applyFont="1" applyFill="1" applyBorder="1" applyAlignment="1" applyProtection="1">
      <protection locked="0" hidden="1"/>
    </xf>
    <xf numFmtId="0" fontId="17" fillId="4" borderId="11" xfId="0" applyFont="1" applyFill="1" applyBorder="1" applyAlignment="1" applyProtection="1">
      <protection locked="0" hidden="1"/>
    </xf>
    <xf numFmtId="0" fontId="7" fillId="5" borderId="1" xfId="1" applyFont="1" applyFill="1" applyBorder="1" applyAlignment="1" applyProtection="1">
      <alignment horizontal="right" vertical="top" wrapText="1"/>
      <protection locked="0"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164" fontId="6" fillId="0" borderId="1" xfId="1" applyNumberFormat="1" applyFont="1" applyBorder="1" applyAlignment="1" applyProtection="1">
      <alignment horizontal="left"/>
      <protection locked="0" hidden="1"/>
    </xf>
    <xf numFmtId="0" fontId="6" fillId="0" borderId="1" xfId="1" applyFont="1" applyBorder="1" applyAlignment="1" applyProtection="1">
      <alignment horizontal="left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0" fontId="6" fillId="5" borderId="2" xfId="0" applyFont="1" applyFill="1" applyBorder="1" applyAlignment="1" applyProtection="1">
      <alignment horizontal="left" vertical="center" wrapText="1"/>
      <protection locked="0" hidden="1"/>
    </xf>
    <xf numFmtId="0" fontId="6" fillId="5" borderId="11" xfId="0" applyFont="1" applyFill="1" applyBorder="1" applyAlignment="1" applyProtection="1">
      <alignment horizontal="left" vertical="center" wrapText="1"/>
      <protection locked="0" hidden="1"/>
    </xf>
    <xf numFmtId="0" fontId="6" fillId="5" borderId="9" xfId="0" applyFont="1" applyFill="1" applyBorder="1" applyAlignment="1" applyProtection="1">
      <alignment horizontal="left" vertical="center" wrapText="1"/>
      <protection locked="0" hidden="1"/>
    </xf>
    <xf numFmtId="0" fontId="6" fillId="5" borderId="14" xfId="0" applyFont="1" applyFill="1" applyBorder="1" applyAlignment="1" applyProtection="1">
      <alignment horizontal="left" vertical="center" wrapText="1"/>
      <protection locked="0" hidden="1"/>
    </xf>
    <xf numFmtId="0" fontId="6" fillId="5" borderId="0" xfId="0" applyFont="1" applyFill="1" applyBorder="1" applyAlignment="1" applyProtection="1">
      <alignment horizontal="left" vertical="center" wrapText="1"/>
      <protection locked="0" hidden="1"/>
    </xf>
    <xf numFmtId="0" fontId="6" fillId="5" borderId="15" xfId="0" applyFont="1" applyFill="1" applyBorder="1" applyAlignment="1" applyProtection="1">
      <alignment horizontal="left" vertical="center" wrapText="1"/>
      <protection locked="0" hidden="1"/>
    </xf>
    <xf numFmtId="0" fontId="7" fillId="5" borderId="7" xfId="0" applyFont="1" applyFill="1" applyBorder="1" applyAlignment="1" applyProtection="1">
      <alignment horizontal="left" vertical="center" wrapText="1"/>
      <protection locked="0" hidden="1"/>
    </xf>
    <xf numFmtId="0" fontId="7" fillId="5" borderId="13" xfId="0" applyFont="1" applyFill="1" applyBorder="1" applyAlignment="1" applyProtection="1">
      <alignment horizontal="left" vertical="center" wrapText="1"/>
      <protection locked="0" hidden="1"/>
    </xf>
    <xf numFmtId="0" fontId="6" fillId="0" borderId="1" xfId="1" applyFont="1" applyBorder="1" applyAlignment="1" applyProtection="1">
      <alignment horizontal="left" vertical="top" wrapText="1"/>
      <protection locked="0" hidden="1"/>
    </xf>
    <xf numFmtId="0" fontId="3" fillId="0" borderId="8" xfId="0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3" fontId="1" fillId="0" borderId="1" xfId="0" applyNumberFormat="1" applyFont="1" applyBorder="1" applyAlignment="1" applyProtection="1">
      <alignment horizontal="center" vertical="center" wrapText="1"/>
      <protection locked="0" hidden="1"/>
    </xf>
    <xf numFmtId="3" fontId="6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6" xfId="0" applyFont="1" applyFill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right" vertical="center" wrapText="1"/>
      <protection locked="0" hidden="1"/>
    </xf>
    <xf numFmtId="2" fontId="6" fillId="3" borderId="1" xfId="0" applyNumberFormat="1" applyFont="1" applyFill="1" applyBorder="1" applyAlignment="1" applyProtection="1">
      <alignment horizont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</cellXfs>
  <cellStyles count="4">
    <cellStyle name="Normal 2" xfId="1"/>
    <cellStyle name="Гиперссылка" xfId="3" builtinId="8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96"/>
  <sheetViews>
    <sheetView tabSelected="1" view="pageBreakPreview" zoomScale="60" zoomScaleNormal="85" workbookViewId="0">
      <selection activeCell="P63" sqref="P63"/>
    </sheetView>
  </sheetViews>
  <sheetFormatPr defaultColWidth="9.140625" defaultRowHeight="15.75" x14ac:dyDescent="0.25"/>
  <cols>
    <col min="1" max="1" width="54.42578125" style="2" customWidth="1"/>
    <col min="2" max="13" width="18.140625" style="2" customWidth="1"/>
    <col min="14" max="14" width="18.140625" style="7" customWidth="1"/>
    <col min="15" max="29" width="18.140625" style="2" customWidth="1"/>
    <col min="30" max="16384" width="9.140625" style="2"/>
  </cols>
  <sheetData>
    <row r="2" spans="1:15" x14ac:dyDescent="0.25">
      <c r="A2" s="1" t="s">
        <v>88</v>
      </c>
      <c r="J2" s="3" t="s">
        <v>94</v>
      </c>
      <c r="K2" s="3"/>
      <c r="L2" s="3"/>
      <c r="M2" s="3"/>
      <c r="N2" s="4"/>
      <c r="O2" s="3"/>
    </row>
    <row r="3" spans="1:15" x14ac:dyDescent="0.25">
      <c r="A3" s="5" t="s">
        <v>82</v>
      </c>
      <c r="B3" s="6"/>
      <c r="C3" s="1" t="s">
        <v>87</v>
      </c>
      <c r="D3" s="1"/>
    </row>
    <row r="4" spans="1:15" x14ac:dyDescent="0.25">
      <c r="A4" s="8"/>
      <c r="B4" s="8"/>
      <c r="C4" s="8"/>
    </row>
    <row r="5" spans="1:15" x14ac:dyDescent="0.25">
      <c r="A5" s="115" t="s">
        <v>76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15" ht="9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5" ht="27" customHeight="1" x14ac:dyDescent="0.25">
      <c r="A7" s="122" t="s">
        <v>89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16"/>
    </row>
    <row r="8" spans="1:15" ht="17.25" customHeight="1" x14ac:dyDescent="0.25">
      <c r="A8" s="127" t="s">
        <v>84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</row>
    <row r="9" spans="1:15" x14ac:dyDescent="0.25">
      <c r="A9" s="9" t="s">
        <v>0</v>
      </c>
      <c r="B9" s="123" t="s">
        <v>75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124"/>
    </row>
    <row r="10" spans="1:15" x14ac:dyDescent="0.25">
      <c r="A10" s="88" t="s">
        <v>1</v>
      </c>
      <c r="B10" s="125">
        <v>1010101010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6"/>
    </row>
    <row r="11" spans="1:15" x14ac:dyDescent="0.25">
      <c r="A11" s="88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6"/>
    </row>
    <row r="12" spans="1:15" ht="38.25" customHeight="1" x14ac:dyDescent="0.25">
      <c r="A12" s="9" t="s">
        <v>101</v>
      </c>
      <c r="B12" s="125" t="s">
        <v>27</v>
      </c>
      <c r="C12" s="125"/>
      <c r="D12" s="125"/>
      <c r="E12" s="125"/>
      <c r="F12" s="125"/>
      <c r="G12" s="125"/>
      <c r="H12" s="125"/>
      <c r="I12" s="126"/>
      <c r="J12" s="126"/>
      <c r="K12" s="126"/>
      <c r="L12" s="126"/>
      <c r="M12" s="126"/>
      <c r="N12" s="126"/>
    </row>
    <row r="13" spans="1:15" x14ac:dyDescent="0.25">
      <c r="A13" s="88" t="s">
        <v>2</v>
      </c>
      <c r="B13" s="90" t="s">
        <v>16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4" t="s">
        <v>17</v>
      </c>
      <c r="N13" s="95"/>
    </row>
    <row r="14" spans="1:15" x14ac:dyDescent="0.25">
      <c r="A14" s="88"/>
      <c r="B14" s="90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4" t="s">
        <v>18</v>
      </c>
      <c r="N14" s="95"/>
    </row>
    <row r="15" spans="1:15" x14ac:dyDescent="0.25">
      <c r="A15" s="88"/>
      <c r="B15" s="90" t="s">
        <v>20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4" t="s">
        <v>90</v>
      </c>
      <c r="N15" s="95"/>
    </row>
    <row r="16" spans="1:15" x14ac:dyDescent="0.25">
      <c r="A16" s="88" t="s">
        <v>3</v>
      </c>
      <c r="B16" s="90" t="s">
        <v>4</v>
      </c>
      <c r="C16" s="90"/>
      <c r="D16" s="90"/>
      <c r="E16" s="90"/>
      <c r="F16" s="90"/>
      <c r="G16" s="90"/>
      <c r="H16" s="90"/>
      <c r="I16" s="89"/>
      <c r="J16" s="89"/>
      <c r="K16" s="89"/>
      <c r="L16" s="89"/>
      <c r="M16" s="89"/>
      <c r="N16" s="91"/>
    </row>
    <row r="17" spans="1:14" ht="27.75" customHeight="1" x14ac:dyDescent="0.25">
      <c r="A17" s="89"/>
      <c r="B17" s="90" t="s">
        <v>24</v>
      </c>
      <c r="C17" s="90"/>
      <c r="D17" s="90"/>
      <c r="E17" s="90"/>
      <c r="F17" s="90"/>
      <c r="G17" s="90"/>
      <c r="H17" s="90"/>
      <c r="I17" s="89"/>
      <c r="J17" s="89"/>
      <c r="K17" s="89"/>
      <c r="L17" s="89"/>
      <c r="M17" s="94" t="s">
        <v>59</v>
      </c>
      <c r="N17" s="95"/>
    </row>
    <row r="18" spans="1:14" ht="15.75" customHeight="1" x14ac:dyDescent="0.25">
      <c r="A18" s="89"/>
      <c r="B18" s="90" t="s">
        <v>25</v>
      </c>
      <c r="C18" s="90"/>
      <c r="D18" s="90"/>
      <c r="E18" s="90"/>
      <c r="F18" s="90"/>
      <c r="G18" s="90"/>
      <c r="H18" s="90"/>
      <c r="I18" s="89"/>
      <c r="J18" s="89"/>
      <c r="K18" s="89"/>
      <c r="L18" s="89"/>
      <c r="M18" s="94"/>
      <c r="N18" s="95"/>
    </row>
    <row r="19" spans="1:14" x14ac:dyDescent="0.25">
      <c r="A19" s="89"/>
      <c r="B19" s="90" t="s">
        <v>13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119">
        <v>346913</v>
      </c>
      <c r="N19" s="95"/>
    </row>
    <row r="20" spans="1:14" x14ac:dyDescent="0.25">
      <c r="A20" s="89"/>
      <c r="B20" s="90" t="s">
        <v>15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119">
        <v>296216</v>
      </c>
      <c r="N20" s="95"/>
    </row>
    <row r="21" spans="1:14" x14ac:dyDescent="0.25">
      <c r="A21" s="89"/>
      <c r="B21" s="92" t="s">
        <v>14</v>
      </c>
      <c r="C21" s="92"/>
      <c r="D21" s="92"/>
      <c r="E21" s="92"/>
      <c r="F21" s="92"/>
      <c r="G21" s="92"/>
      <c r="H21" s="92"/>
      <c r="I21" s="93"/>
      <c r="J21" s="93"/>
      <c r="K21" s="93"/>
      <c r="L21" s="93"/>
      <c r="M21" s="120">
        <v>0</v>
      </c>
      <c r="N21" s="121"/>
    </row>
    <row r="22" spans="1:14" x14ac:dyDescent="0.25">
      <c r="A22" s="89"/>
      <c r="B22" s="96" t="s">
        <v>92</v>
      </c>
      <c r="C22" s="97"/>
      <c r="D22" s="97"/>
      <c r="E22" s="97"/>
      <c r="F22" s="97"/>
      <c r="G22" s="97"/>
      <c r="H22" s="97"/>
      <c r="I22" s="97"/>
      <c r="J22" s="97"/>
      <c r="K22" s="97"/>
      <c r="L22" s="98"/>
      <c r="M22" s="102" t="s">
        <v>58</v>
      </c>
      <c r="N22" s="103"/>
    </row>
    <row r="23" spans="1:14" ht="87" customHeight="1" x14ac:dyDescent="0.25">
      <c r="A23" s="89"/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1"/>
      <c r="M23" s="104"/>
      <c r="N23" s="105"/>
    </row>
    <row r="24" spans="1:14" ht="30.75" customHeight="1" x14ac:dyDescent="0.25">
      <c r="A24" s="89"/>
      <c r="B24" s="117" t="s">
        <v>26</v>
      </c>
      <c r="C24" s="117"/>
      <c r="D24" s="117"/>
      <c r="E24" s="117"/>
      <c r="F24" s="117"/>
      <c r="G24" s="117"/>
      <c r="H24" s="117"/>
      <c r="I24" s="92"/>
      <c r="J24" s="92"/>
      <c r="K24" s="92"/>
      <c r="L24" s="92"/>
      <c r="M24" s="120">
        <v>50197.2</v>
      </c>
      <c r="N24" s="121"/>
    </row>
    <row r="25" spans="1:14" x14ac:dyDescent="0.25">
      <c r="A25" s="89"/>
      <c r="B25" s="118" t="s">
        <v>14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20">
        <v>0</v>
      </c>
      <c r="N25" s="121"/>
    </row>
    <row r="26" spans="1:14" x14ac:dyDescent="0.25">
      <c r="A26" s="89"/>
      <c r="B26" s="90" t="s">
        <v>21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106" t="s">
        <v>114</v>
      </c>
      <c r="N26" s="107"/>
    </row>
    <row r="27" spans="1:14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108"/>
      <c r="N27" s="109"/>
    </row>
    <row r="28" spans="1:14" ht="21.75" customHeight="1" x14ac:dyDescent="0.25">
      <c r="A28" s="88" t="s">
        <v>33</v>
      </c>
      <c r="B28" s="90" t="s">
        <v>22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4">
        <v>0</v>
      </c>
      <c r="N28" s="95"/>
    </row>
    <row r="29" spans="1:14" ht="29.25" customHeight="1" x14ac:dyDescent="0.25">
      <c r="A29" s="88"/>
      <c r="B29" s="90" t="s">
        <v>23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4">
        <v>0</v>
      </c>
      <c r="N29" s="95"/>
    </row>
    <row r="30" spans="1:14" ht="21.75" customHeight="1" x14ac:dyDescent="0.25">
      <c r="A30" s="88"/>
      <c r="B30" s="90" t="s">
        <v>28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4">
        <v>0</v>
      </c>
      <c r="N30" s="95"/>
    </row>
    <row r="31" spans="1:14" ht="51.75" customHeight="1" x14ac:dyDescent="0.25">
      <c r="A31" s="9" t="s">
        <v>34</v>
      </c>
      <c r="B31" s="90" t="s">
        <v>57</v>
      </c>
      <c r="C31" s="90"/>
      <c r="D31" s="90"/>
      <c r="E31" s="90"/>
      <c r="F31" s="90"/>
      <c r="G31" s="90"/>
      <c r="H31" s="90"/>
      <c r="I31" s="89"/>
      <c r="J31" s="89"/>
      <c r="K31" s="89"/>
      <c r="L31" s="89"/>
      <c r="M31" s="89"/>
      <c r="N31" s="91"/>
    </row>
    <row r="32" spans="1:14" ht="36.75" customHeight="1" x14ac:dyDescent="0.25">
      <c r="A32" s="164" t="s">
        <v>104</v>
      </c>
      <c r="B32" s="158" t="s">
        <v>108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60"/>
      <c r="M32" s="10" t="s">
        <v>105</v>
      </c>
      <c r="N32" s="11" t="s">
        <v>106</v>
      </c>
    </row>
    <row r="33" spans="1:29" ht="103.5" customHeight="1" x14ac:dyDescent="0.25">
      <c r="A33" s="165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3"/>
      <c r="M33" s="58" t="s">
        <v>111</v>
      </c>
      <c r="N33" s="59" t="s">
        <v>110</v>
      </c>
    </row>
    <row r="34" spans="1:29" ht="31.5" customHeight="1" x14ac:dyDescent="0.25">
      <c r="A34" s="182" t="s">
        <v>83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</row>
    <row r="35" spans="1:29" ht="42" customHeight="1" x14ac:dyDescent="0.25">
      <c r="A35" s="167"/>
      <c r="B35" s="167"/>
      <c r="C35" s="112" t="s">
        <v>32</v>
      </c>
      <c r="D35" s="113"/>
      <c r="E35" s="113"/>
      <c r="F35" s="113"/>
      <c r="G35" s="113"/>
      <c r="H35" s="113"/>
      <c r="I35" s="113"/>
      <c r="J35" s="112" t="s">
        <v>52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4"/>
      <c r="V35" s="61"/>
      <c r="W35" s="61"/>
      <c r="X35" s="61"/>
      <c r="Y35" s="61"/>
      <c r="Z35" s="61"/>
      <c r="AA35" s="61"/>
      <c r="AB35" s="61"/>
      <c r="AC35" s="61"/>
    </row>
    <row r="36" spans="1:29" x14ac:dyDescent="0.25">
      <c r="A36" s="142" t="s">
        <v>5</v>
      </c>
      <c r="B36" s="142"/>
      <c r="C36" s="12" t="s">
        <v>113</v>
      </c>
      <c r="D36" s="12" t="s">
        <v>50</v>
      </c>
      <c r="E36" s="12" t="s">
        <v>51</v>
      </c>
      <c r="F36" s="12">
        <v>44866</v>
      </c>
      <c r="G36" s="12">
        <v>44896</v>
      </c>
      <c r="H36" s="12">
        <v>44927</v>
      </c>
      <c r="I36" s="12">
        <v>44958</v>
      </c>
      <c r="J36" s="12">
        <v>44986</v>
      </c>
      <c r="K36" s="12">
        <v>45017</v>
      </c>
      <c r="L36" s="12">
        <v>45047</v>
      </c>
      <c r="M36" s="12">
        <v>45078</v>
      </c>
      <c r="N36" s="12">
        <v>45108</v>
      </c>
      <c r="O36" s="12">
        <v>45139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8" customFormat="1" x14ac:dyDescent="0.25">
      <c r="A37" s="125" t="s">
        <v>69</v>
      </c>
      <c r="B37" s="125"/>
      <c r="C37" s="13"/>
      <c r="D37" s="13"/>
      <c r="E37" s="13"/>
      <c r="F37" s="14">
        <v>2402841</v>
      </c>
      <c r="G37" s="14">
        <v>2346240</v>
      </c>
      <c r="H37" s="14">
        <v>2629644</v>
      </c>
      <c r="I37" s="14">
        <v>2689826</v>
      </c>
      <c r="J37" s="14">
        <v>2748539</v>
      </c>
      <c r="K37" s="14">
        <v>2804192</v>
      </c>
      <c r="L37" s="15">
        <v>3001016</v>
      </c>
      <c r="M37" s="15">
        <v>3143654</v>
      </c>
      <c r="N37" s="15">
        <v>3322141</v>
      </c>
      <c r="O37" s="15">
        <v>3485620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s="8" customFormat="1" x14ac:dyDescent="0.25">
      <c r="A38" s="125" t="s">
        <v>96</v>
      </c>
      <c r="B38" s="125"/>
      <c r="C38" s="13"/>
      <c r="D38" s="13"/>
      <c r="E38" s="13"/>
      <c r="F38" s="16">
        <v>30059.529323457238</v>
      </c>
      <c r="G38" s="16">
        <v>49958.418287172964</v>
      </c>
      <c r="H38" s="17">
        <v>64538.843467195271</v>
      </c>
      <c r="I38" s="17">
        <v>139999.1340255196</v>
      </c>
      <c r="J38" s="16">
        <v>47946.02046154868</v>
      </c>
      <c r="K38" s="16">
        <v>48726.9742850326</v>
      </c>
      <c r="L38" s="16">
        <v>47788.447048052672</v>
      </c>
      <c r="M38" s="16">
        <v>47607.240810892712</v>
      </c>
      <c r="N38" s="16">
        <v>46176.517083797909</v>
      </c>
      <c r="O38" s="16">
        <v>47234.362103151048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s="8" customFormat="1" x14ac:dyDescent="0.25">
      <c r="A39" s="154" t="s">
        <v>54</v>
      </c>
      <c r="B39" s="154"/>
      <c r="C39" s="18"/>
      <c r="D39" s="18"/>
      <c r="E39" s="18"/>
      <c r="F39" s="19"/>
      <c r="G39" s="19"/>
      <c r="H39" s="20">
        <v>192583.33333333334</v>
      </c>
      <c r="I39" s="20">
        <v>108708.33333333334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s="8" customFormat="1" x14ac:dyDescent="0.25">
      <c r="A40" s="110" t="s">
        <v>63</v>
      </c>
      <c r="B40" s="111"/>
      <c r="C40" s="18"/>
      <c r="D40" s="18"/>
      <c r="E40" s="18"/>
      <c r="F40" s="21">
        <v>292435</v>
      </c>
      <c r="G40" s="22">
        <v>292435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s="8" customFormat="1" x14ac:dyDescent="0.25">
      <c r="A41" s="154" t="s">
        <v>55</v>
      </c>
      <c r="B41" s="154"/>
      <c r="C41" s="18"/>
      <c r="D41" s="18"/>
      <c r="E41" s="18"/>
      <c r="F41" s="19"/>
      <c r="G41" s="19"/>
      <c r="H41" s="15"/>
      <c r="I41" s="15">
        <v>70000</v>
      </c>
      <c r="J41" s="20">
        <v>400000</v>
      </c>
      <c r="K41" s="20">
        <v>275000</v>
      </c>
      <c r="L41" s="20">
        <v>320000</v>
      </c>
      <c r="M41" s="20">
        <v>300000</v>
      </c>
      <c r="N41" s="20">
        <v>150000</v>
      </c>
      <c r="O41" s="20">
        <v>50000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s="8" customFormat="1" x14ac:dyDescent="0.25">
      <c r="A42" s="154" t="s">
        <v>60</v>
      </c>
      <c r="B42" s="154"/>
      <c r="C42" s="18"/>
      <c r="D42" s="18"/>
      <c r="E42" s="18"/>
      <c r="F42" s="19"/>
      <c r="G42" s="19"/>
      <c r="H42" s="15"/>
      <c r="I42" s="15"/>
      <c r="J42" s="20"/>
      <c r="K42" s="20"/>
      <c r="L42" s="20"/>
      <c r="M42" s="20">
        <v>200000</v>
      </c>
      <c r="N42" s="20">
        <v>200000</v>
      </c>
      <c r="O42" s="20">
        <v>200000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s="8" customFormat="1" x14ac:dyDescent="0.25">
      <c r="A43" s="154" t="s">
        <v>56</v>
      </c>
      <c r="B43" s="154"/>
      <c r="C43" s="18"/>
      <c r="D43" s="18"/>
      <c r="E43" s="18"/>
      <c r="F43" s="19"/>
      <c r="G43" s="19"/>
      <c r="H43" s="15"/>
      <c r="I43" s="15"/>
      <c r="J43" s="15"/>
      <c r="K43" s="15"/>
      <c r="L43" s="15"/>
      <c r="M43" s="15"/>
      <c r="N43" s="15"/>
      <c r="O43" s="15">
        <v>390000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s="8" customFormat="1" x14ac:dyDescent="0.25">
      <c r="A44" s="153" t="s">
        <v>61</v>
      </c>
      <c r="B44" s="153"/>
      <c r="C44" s="23"/>
      <c r="D44" s="23"/>
      <c r="E44" s="23"/>
      <c r="F44" s="24"/>
      <c r="G44" s="24"/>
      <c r="H44" s="24">
        <v>44150.735545600481</v>
      </c>
      <c r="I44" s="24">
        <v>46899.987952021016</v>
      </c>
      <c r="J44" s="24">
        <v>47946.02046154868</v>
      </c>
      <c r="K44" s="24">
        <v>47726.9742850326</v>
      </c>
      <c r="L44" s="24">
        <v>47788.447048052672</v>
      </c>
      <c r="M44" s="24">
        <v>47607.240810892712</v>
      </c>
      <c r="N44" s="24">
        <v>46176.517083797909</v>
      </c>
      <c r="O44" s="24">
        <v>47234.362103151048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x14ac:dyDescent="0.25">
      <c r="A45" s="84" t="s">
        <v>53</v>
      </c>
      <c r="B45" s="85"/>
      <c r="C45" s="52"/>
      <c r="D45" s="52"/>
      <c r="E45" s="52"/>
      <c r="F45" s="53">
        <f>SUM(F37:F44)</f>
        <v>2725335.5293234573</v>
      </c>
      <c r="G45" s="53">
        <f t="shared" ref="G45:AC45" si="0">SUM(G37:G44)</f>
        <v>2688633.4182871729</v>
      </c>
      <c r="H45" s="53">
        <f t="shared" si="0"/>
        <v>2930916.9123461288</v>
      </c>
      <c r="I45" s="53">
        <f t="shared" si="0"/>
        <v>3055433.4553108742</v>
      </c>
      <c r="J45" s="53">
        <f t="shared" si="0"/>
        <v>3244431.0409230972</v>
      </c>
      <c r="K45" s="53">
        <f t="shared" si="0"/>
        <v>3175645.9485700652</v>
      </c>
      <c r="L45" s="53">
        <f t="shared" si="0"/>
        <v>3416592.8940961054</v>
      </c>
      <c r="M45" s="53">
        <f t="shared" si="0"/>
        <v>3738868.4816217851</v>
      </c>
      <c r="N45" s="53">
        <f t="shared" si="0"/>
        <v>3764494.0341675961</v>
      </c>
      <c r="O45" s="53">
        <f t="shared" si="0"/>
        <v>4220088.7242063023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0</v>
      </c>
      <c r="T45" s="53">
        <f t="shared" si="0"/>
        <v>0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0</v>
      </c>
      <c r="Y45" s="53">
        <f t="shared" si="0"/>
        <v>0</v>
      </c>
      <c r="Z45" s="53">
        <f t="shared" si="0"/>
        <v>0</v>
      </c>
      <c r="AA45" s="53">
        <f t="shared" si="0"/>
        <v>0</v>
      </c>
      <c r="AB45" s="53">
        <f t="shared" si="0"/>
        <v>0</v>
      </c>
      <c r="AC45" s="53">
        <f t="shared" si="0"/>
        <v>0</v>
      </c>
    </row>
    <row r="46" spans="1:29" x14ac:dyDescent="0.25">
      <c r="A46" s="151" t="s">
        <v>6</v>
      </c>
      <c r="B46" s="152"/>
      <c r="C46" s="180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 x14ac:dyDescent="0.25">
      <c r="A47" s="76" t="s">
        <v>49</v>
      </c>
      <c r="B47" s="77"/>
      <c r="C47" s="25"/>
      <c r="D47" s="25"/>
      <c r="E47" s="25"/>
      <c r="F47" s="26">
        <v>2255960.2317094374</v>
      </c>
      <c r="G47" s="26">
        <v>2224156.51414504</v>
      </c>
      <c r="H47" s="26">
        <v>2473962.3380311625</v>
      </c>
      <c r="I47" s="26">
        <v>2595810.5465337308</v>
      </c>
      <c r="J47" s="26">
        <v>2597051.0318776751</v>
      </c>
      <c r="K47" s="26">
        <v>2633229.4215615215</v>
      </c>
      <c r="L47" s="26">
        <v>2791309.3483297662</v>
      </c>
      <c r="M47" s="26">
        <v>2912335.5350456778</v>
      </c>
      <c r="N47" s="26">
        <v>3106973.2091727015</v>
      </c>
      <c r="O47" s="26">
        <v>3230397.5912147411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ht="18.75" customHeight="1" x14ac:dyDescent="0.25">
      <c r="A48" s="76" t="s">
        <v>65</v>
      </c>
      <c r="B48" s="77"/>
      <c r="C48" s="27"/>
      <c r="D48" s="27"/>
      <c r="E48" s="27"/>
      <c r="F48" s="14">
        <v>78555.233354028998</v>
      </c>
      <c r="G48" s="14">
        <v>69113.432520000002</v>
      </c>
      <c r="H48" s="14">
        <v>71510.100229277596</v>
      </c>
      <c r="I48" s="14">
        <v>70293.784498521301</v>
      </c>
      <c r="J48" s="14">
        <v>71367.586810448294</v>
      </c>
      <c r="K48" s="14">
        <v>71796.832706020898</v>
      </c>
      <c r="L48" s="15">
        <v>71635.724617334796</v>
      </c>
      <c r="M48" s="15">
        <v>71867.807880195498</v>
      </c>
      <c r="N48" s="15">
        <v>72057.025345156493</v>
      </c>
      <c r="O48" s="15">
        <v>72914.272454170496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18.75" customHeight="1" x14ac:dyDescent="0.25">
      <c r="A49" s="76" t="s">
        <v>67</v>
      </c>
      <c r="B49" s="77"/>
      <c r="C49" s="13"/>
      <c r="D49" s="13"/>
      <c r="E49" s="13"/>
      <c r="F49" s="28">
        <v>39795.115834966004</v>
      </c>
      <c r="G49" s="28">
        <v>32635.352904750001</v>
      </c>
      <c r="H49" s="28">
        <v>38789.111396142398</v>
      </c>
      <c r="I49" s="28">
        <v>34041.904199111101</v>
      </c>
      <c r="J49" s="28">
        <v>40085.673412777804</v>
      </c>
      <c r="K49" s="28">
        <v>31531.864187777799</v>
      </c>
      <c r="L49" s="29">
        <v>29176.2159777778</v>
      </c>
      <c r="M49" s="29">
        <v>31147.218677777801</v>
      </c>
      <c r="N49" s="29">
        <v>32260.123977777701</v>
      </c>
      <c r="O49" s="29">
        <v>32332.632757777799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 ht="18.75" customHeight="1" x14ac:dyDescent="0.25">
      <c r="A50" s="125" t="s">
        <v>48</v>
      </c>
      <c r="B50" s="125"/>
      <c r="C50" s="13"/>
      <c r="D50" s="13"/>
      <c r="E50" s="13"/>
      <c r="F50" s="28">
        <v>375.49224000000299</v>
      </c>
      <c r="G50" s="28">
        <v>4397.6675400000004</v>
      </c>
      <c r="H50" s="28">
        <v>3500</v>
      </c>
      <c r="I50" s="28">
        <v>3500</v>
      </c>
      <c r="J50" s="28">
        <v>3500</v>
      </c>
      <c r="K50" s="28">
        <v>3500</v>
      </c>
      <c r="L50" s="29">
        <v>3500</v>
      </c>
      <c r="M50" s="29">
        <v>3500</v>
      </c>
      <c r="N50" s="29">
        <v>3500</v>
      </c>
      <c r="O50" s="29">
        <v>3500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18.75" customHeight="1" x14ac:dyDescent="0.25">
      <c r="A51" s="150" t="s">
        <v>64</v>
      </c>
      <c r="B51" s="150"/>
      <c r="C51" s="13"/>
      <c r="D51" s="13"/>
      <c r="E51" s="13"/>
      <c r="F51" s="28">
        <v>81565.080148898007</v>
      </c>
      <c r="G51" s="28">
        <v>83071.248289711802</v>
      </c>
      <c r="H51" s="28">
        <v>98719.975149756807</v>
      </c>
      <c r="I51" s="28">
        <v>324807.057366836</v>
      </c>
      <c r="J51" s="28">
        <v>317425.35885028902</v>
      </c>
      <c r="K51" s="28">
        <v>310943.958764521</v>
      </c>
      <c r="L51" s="29">
        <v>313231.33849304402</v>
      </c>
      <c r="M51" s="29">
        <v>312704.04331109102</v>
      </c>
      <c r="N51" s="29">
        <v>106539.90582422299</v>
      </c>
      <c r="O51" s="29">
        <v>112369.553454376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ht="18.75" customHeight="1" x14ac:dyDescent="0.25">
      <c r="A52" s="75" t="s">
        <v>46</v>
      </c>
      <c r="B52" s="75"/>
      <c r="C52" s="13"/>
      <c r="D52" s="13"/>
      <c r="E52" s="13"/>
      <c r="F52" s="28"/>
      <c r="G52" s="28"/>
      <c r="H52" s="30">
        <v>586870.98148000101</v>
      </c>
      <c r="I52" s="30"/>
      <c r="J52" s="30"/>
      <c r="K52" s="28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18.75" customHeight="1" x14ac:dyDescent="0.25">
      <c r="A53" s="75" t="s">
        <v>71</v>
      </c>
      <c r="B53" s="75"/>
      <c r="C53" s="13"/>
      <c r="D53" s="13"/>
      <c r="E53" s="13"/>
      <c r="F53" s="28"/>
      <c r="G53" s="28"/>
      <c r="H53" s="30">
        <v>62500</v>
      </c>
      <c r="I53" s="30"/>
      <c r="J53" s="30">
        <v>50000</v>
      </c>
      <c r="K53" s="28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 ht="18.75" customHeight="1" x14ac:dyDescent="0.25">
      <c r="A54" s="75" t="s">
        <v>62</v>
      </c>
      <c r="B54" s="75"/>
      <c r="C54" s="13"/>
      <c r="D54" s="13"/>
      <c r="E54" s="13"/>
      <c r="F54" s="28"/>
      <c r="G54" s="28"/>
      <c r="H54" s="30"/>
      <c r="I54" s="30"/>
      <c r="J54" s="30">
        <v>250000</v>
      </c>
      <c r="K54" s="28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 ht="18.75" customHeight="1" x14ac:dyDescent="0.25">
      <c r="A55" s="166" t="s">
        <v>70</v>
      </c>
      <c r="B55" s="166"/>
      <c r="C55" s="13"/>
      <c r="D55" s="31"/>
      <c r="E55" s="13"/>
      <c r="F55" s="28"/>
      <c r="G55" s="28"/>
      <c r="H55" s="30"/>
      <c r="I55" s="30"/>
      <c r="J55" s="30"/>
      <c r="K55" s="28"/>
      <c r="L55" s="29">
        <v>10120</v>
      </c>
      <c r="M55" s="29">
        <v>25680</v>
      </c>
      <c r="N55" s="29">
        <v>23150</v>
      </c>
      <c r="O55" s="29">
        <v>45680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 ht="18.75" customHeight="1" x14ac:dyDescent="0.25">
      <c r="A56" s="75" t="s">
        <v>68</v>
      </c>
      <c r="B56" s="75"/>
      <c r="C56" s="13"/>
      <c r="D56" s="13"/>
      <c r="E56" s="13"/>
      <c r="F56" s="28"/>
      <c r="G56" s="28"/>
      <c r="H56" s="28"/>
      <c r="I56" s="28">
        <v>2971.30915755469</v>
      </c>
      <c r="J56" s="28">
        <v>2230.9840633215599</v>
      </c>
      <c r="K56" s="28">
        <v>2141.7231934636102</v>
      </c>
      <c r="L56" s="29">
        <v>2191.0475310530701</v>
      </c>
      <c r="M56" s="29">
        <v>2172.0371069293301</v>
      </c>
      <c r="N56" s="29">
        <v>2083.2888972669798</v>
      </c>
      <c r="O56" s="29">
        <v>2130.1926040553799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 ht="36" customHeight="1" x14ac:dyDescent="0.25">
      <c r="A57" s="75" t="s">
        <v>47</v>
      </c>
      <c r="B57" s="75"/>
      <c r="C57" s="13"/>
      <c r="D57" s="13"/>
      <c r="E57" s="13"/>
      <c r="F57" s="28"/>
      <c r="G57" s="28"/>
      <c r="H57" s="28">
        <v>45888.436999999998</v>
      </c>
      <c r="I57" s="28">
        <v>46684.414499999999</v>
      </c>
      <c r="J57" s="28">
        <v>57924.341651000002</v>
      </c>
      <c r="K57" s="28">
        <v>58360.322651000002</v>
      </c>
      <c r="L57" s="28">
        <v>60607.385251</v>
      </c>
      <c r="M57" s="28">
        <v>60413.905250999996</v>
      </c>
      <c r="N57" s="28">
        <v>58708.161250999998</v>
      </c>
      <c r="O57" s="28">
        <v>58711.486251000002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20.25" customHeight="1" x14ac:dyDescent="0.25">
      <c r="A58" s="147" t="s">
        <v>102</v>
      </c>
      <c r="B58" s="147"/>
      <c r="C58" s="32"/>
      <c r="D58" s="32"/>
      <c r="E58" s="32"/>
      <c r="F58" s="33">
        <v>43540</v>
      </c>
      <c r="G58" s="33">
        <v>38649</v>
      </c>
      <c r="H58" s="33">
        <v>15387</v>
      </c>
      <c r="I58" s="33">
        <v>5034</v>
      </c>
      <c r="J58" s="33">
        <v>8763</v>
      </c>
      <c r="K58" s="34">
        <v>15836.745473999999</v>
      </c>
      <c r="L58" s="34">
        <v>85836.745473999996</v>
      </c>
      <c r="M58" s="34">
        <v>231653.6</v>
      </c>
      <c r="N58" s="34">
        <v>160524.872737</v>
      </c>
      <c r="O58" s="34">
        <v>369212.98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 ht="20.25" customHeight="1" x14ac:dyDescent="0.25">
      <c r="A59" s="143" t="s">
        <v>103</v>
      </c>
      <c r="B59" s="144"/>
      <c r="C59" s="32"/>
      <c r="D59" s="32"/>
      <c r="E59" s="32"/>
      <c r="F59" s="35"/>
      <c r="G59" s="35"/>
      <c r="H59" s="35"/>
      <c r="I59" s="35"/>
      <c r="J59" s="36">
        <v>4183.1000000000004</v>
      </c>
      <c r="K59" s="36">
        <v>4183.1000000000004</v>
      </c>
      <c r="L59" s="36">
        <v>4183.1000000000004</v>
      </c>
      <c r="M59" s="36">
        <v>4183.1000000000004</v>
      </c>
      <c r="N59" s="36">
        <v>4183.1000000000004</v>
      </c>
      <c r="O59" s="36">
        <v>4183.1000000000004</v>
      </c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x14ac:dyDescent="0.25">
      <c r="A60" s="148" t="s">
        <v>53</v>
      </c>
      <c r="B60" s="149"/>
      <c r="C60" s="52"/>
      <c r="D60" s="52"/>
      <c r="E60" s="52"/>
      <c r="F60" s="54">
        <f>SUM(F47:F59)</f>
        <v>2499791.1532873302</v>
      </c>
      <c r="G60" s="54">
        <f t="shared" ref="G60:Q60" si="1">SUM(G47:G59)</f>
        <v>2452023.2153995014</v>
      </c>
      <c r="H60" s="54">
        <f t="shared" si="1"/>
        <v>3397127.9432863402</v>
      </c>
      <c r="I60" s="54">
        <f t="shared" si="1"/>
        <v>3083143.0162557536</v>
      </c>
      <c r="J60" s="54">
        <f t="shared" si="1"/>
        <v>3402531.0766655123</v>
      </c>
      <c r="K60" s="54">
        <f t="shared" si="1"/>
        <v>3131523.9685383048</v>
      </c>
      <c r="L60" s="54">
        <f t="shared" si="1"/>
        <v>3371790.9056739761</v>
      </c>
      <c r="M60" s="54">
        <f t="shared" si="1"/>
        <v>3655657.2472726717</v>
      </c>
      <c r="N60" s="54">
        <f t="shared" si="1"/>
        <v>3569979.687205126</v>
      </c>
      <c r="O60" s="54">
        <f t="shared" si="1"/>
        <v>3931431.8087361204</v>
      </c>
      <c r="P60" s="54">
        <f t="shared" si="1"/>
        <v>0</v>
      </c>
      <c r="Q60" s="54">
        <f t="shared" si="1"/>
        <v>0</v>
      </c>
      <c r="R60" s="54">
        <f t="shared" ref="R60:AC60" si="2">SUM(R47:R59)</f>
        <v>0</v>
      </c>
      <c r="S60" s="54">
        <f t="shared" si="2"/>
        <v>0</v>
      </c>
      <c r="T60" s="54">
        <f t="shared" si="2"/>
        <v>0</v>
      </c>
      <c r="U60" s="54">
        <f t="shared" si="2"/>
        <v>0</v>
      </c>
      <c r="V60" s="54">
        <f t="shared" si="2"/>
        <v>0</v>
      </c>
      <c r="W60" s="54">
        <f t="shared" si="2"/>
        <v>0</v>
      </c>
      <c r="X60" s="54">
        <f t="shared" si="2"/>
        <v>0</v>
      </c>
      <c r="Y60" s="54">
        <f t="shared" si="2"/>
        <v>0</v>
      </c>
      <c r="Z60" s="54">
        <f t="shared" si="2"/>
        <v>0</v>
      </c>
      <c r="AA60" s="54">
        <f t="shared" si="2"/>
        <v>0</v>
      </c>
      <c r="AB60" s="54">
        <f t="shared" si="2"/>
        <v>0</v>
      </c>
      <c r="AC60" s="54">
        <f t="shared" si="2"/>
        <v>0</v>
      </c>
    </row>
    <row r="61" spans="1:29" s="8" customFormat="1" ht="33" customHeight="1" x14ac:dyDescent="0.25">
      <c r="A61" s="82" t="s">
        <v>112</v>
      </c>
      <c r="B61" s="83"/>
      <c r="C61" s="52"/>
      <c r="D61" s="52"/>
      <c r="E61" s="52"/>
      <c r="F61" s="54">
        <f>F62+F63</f>
        <v>-3540</v>
      </c>
      <c r="G61" s="54">
        <f>F64+G62+G63-F62-F63</f>
        <v>215304.3760361271</v>
      </c>
      <c r="H61" s="54">
        <f>G64+H62+H63-G62-G63</f>
        <v>430040.57892379863</v>
      </c>
      <c r="I61" s="54">
        <f>H64+I62+I63-H62-H63</f>
        <v>-69845.052016412752</v>
      </c>
      <c r="J61" s="54">
        <f t="shared" ref="J61:Q61" si="3">I64+J62+J63-I62-I63</f>
        <v>-103378.51296129217</v>
      </c>
      <c r="K61" s="54">
        <f t="shared" si="3"/>
        <v>-252279.44870370731</v>
      </c>
      <c r="L61" s="54">
        <f>K64+L62+L63-K62-K63</f>
        <v>-208874.3686719469</v>
      </c>
      <c r="M61" s="54">
        <f>L64+M62+M63-L62-L63</f>
        <v>-129308.28024981762</v>
      </c>
      <c r="N61" s="54">
        <f t="shared" si="3"/>
        <v>-62610.945900704202</v>
      </c>
      <c r="O61" s="54">
        <f t="shared" si="3"/>
        <v>146086.50106176591</v>
      </c>
      <c r="P61" s="54">
        <f t="shared" si="3"/>
        <v>465440.41653194791</v>
      </c>
      <c r="Q61" s="54">
        <f t="shared" si="3"/>
        <v>465440.41653194791</v>
      </c>
      <c r="R61" s="54">
        <f t="shared" ref="R61" si="4">Q64+R62+R63-Q62-Q63</f>
        <v>465440.41653194791</v>
      </c>
      <c r="S61" s="60">
        <f>R64+S62+S63-R62-R63</f>
        <v>465440.41653194791</v>
      </c>
      <c r="T61" s="54">
        <f t="shared" ref="T61" si="5">S64+T62+T63-S62-S63</f>
        <v>465440.41653194791</v>
      </c>
      <c r="U61" s="54">
        <f t="shared" ref="U61" si="6">T64+U62+U63-T62-T63</f>
        <v>465440.41653194791</v>
      </c>
      <c r="V61" s="54">
        <f t="shared" ref="V61" si="7">U64+V62+V63-U62-U63</f>
        <v>465440.41653194791</v>
      </c>
      <c r="W61" s="54">
        <f t="shared" ref="W61" si="8">V64+W62+W63-V62-V63</f>
        <v>465440.41653194791</v>
      </c>
      <c r="X61" s="54">
        <f t="shared" ref="X61" si="9">W64+X62+X63-W62-W63</f>
        <v>465440.41653194791</v>
      </c>
      <c r="Y61" s="54">
        <f t="shared" ref="Y61" si="10">X64+Y62+Y63-X62-X63</f>
        <v>465440.41653194791</v>
      </c>
      <c r="Z61" s="54">
        <f t="shared" ref="Z61" si="11">Y64+Z62+Z63-Y62-Y63</f>
        <v>465440.41653194791</v>
      </c>
      <c r="AA61" s="54">
        <f t="shared" ref="AA61" si="12">Z64+AA62+AA63-Z62-Z63</f>
        <v>465440.41653194791</v>
      </c>
      <c r="AB61" s="54">
        <f t="shared" ref="AB61:AC61" si="13">AA64+AB62+AB63-AA62-AA63</f>
        <v>465440.41653194791</v>
      </c>
      <c r="AC61" s="54">
        <f t="shared" si="13"/>
        <v>465440.41653194791</v>
      </c>
    </row>
    <row r="62" spans="1:29" s="8" customFormat="1" ht="33.75" customHeight="1" x14ac:dyDescent="0.25">
      <c r="A62" s="86" t="s">
        <v>107</v>
      </c>
      <c r="B62" s="87"/>
      <c r="C62" s="25"/>
      <c r="D62" s="25"/>
      <c r="E62" s="25"/>
      <c r="F62" s="37">
        <v>0</v>
      </c>
      <c r="G62" s="37">
        <v>0</v>
      </c>
      <c r="H62" s="37">
        <v>0</v>
      </c>
      <c r="I62" s="37">
        <v>-25098.6</v>
      </c>
      <c r="J62" s="38">
        <v>-20915.5</v>
      </c>
      <c r="K62" s="38">
        <v>-16732.400000000001</v>
      </c>
      <c r="L62" s="38">
        <v>-12549.300000000001</v>
      </c>
      <c r="M62" s="38">
        <v>-8366.2000000000007</v>
      </c>
      <c r="N62" s="38">
        <v>-4183.1000000000004</v>
      </c>
      <c r="O62" s="38">
        <v>0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</row>
    <row r="63" spans="1:29" s="8" customFormat="1" ht="35.25" customHeight="1" x14ac:dyDescent="0.25">
      <c r="A63" s="86" t="s">
        <v>109</v>
      </c>
      <c r="B63" s="87"/>
      <c r="C63" s="25"/>
      <c r="D63" s="25"/>
      <c r="E63" s="25"/>
      <c r="F63" s="37">
        <v>-3540</v>
      </c>
      <c r="G63" s="37">
        <v>-10240</v>
      </c>
      <c r="H63" s="37">
        <v>-32114</v>
      </c>
      <c r="I63" s="37">
        <v>-40690</v>
      </c>
      <c r="J63" s="38">
        <v>-50697</v>
      </c>
      <c r="K63" s="38">
        <v>-45681</v>
      </c>
      <c r="L63" s="38">
        <v>-50581</v>
      </c>
      <c r="M63" s="38">
        <v>-20000</v>
      </c>
      <c r="N63" s="38">
        <v>-40697</v>
      </c>
      <c r="O63" s="38">
        <v>-30697</v>
      </c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1:29" x14ac:dyDescent="0.25">
      <c r="A64" s="84" t="s">
        <v>95</v>
      </c>
      <c r="B64" s="85"/>
      <c r="C64" s="52"/>
      <c r="D64" s="52"/>
      <c r="E64" s="52"/>
      <c r="F64" s="55">
        <f>F45-F60--F61</f>
        <v>222004.3760361271</v>
      </c>
      <c r="G64" s="55">
        <f>G45-G60--G61</f>
        <v>451914.57892379863</v>
      </c>
      <c r="H64" s="55">
        <f t="shared" ref="H64:AC64" si="14">H45-H60--H61</f>
        <v>-36170.452016412746</v>
      </c>
      <c r="I64" s="55">
        <f t="shared" si="14"/>
        <v>-97554.61296129218</v>
      </c>
      <c r="J64" s="55">
        <f t="shared" si="14"/>
        <v>-261478.54870370729</v>
      </c>
      <c r="K64" s="55">
        <f t="shared" si="14"/>
        <v>-208157.4686719469</v>
      </c>
      <c r="L64" s="55">
        <f t="shared" si="14"/>
        <v>-164072.38024981759</v>
      </c>
      <c r="M64" s="55">
        <f>M45-M60--M61</f>
        <v>-46097.045900704194</v>
      </c>
      <c r="N64" s="55">
        <f t="shared" si="14"/>
        <v>131903.40106176591</v>
      </c>
      <c r="O64" s="55">
        <f t="shared" si="14"/>
        <v>434743.41653194791</v>
      </c>
      <c r="P64" s="55">
        <f t="shared" si="14"/>
        <v>465440.41653194791</v>
      </c>
      <c r="Q64" s="55">
        <f t="shared" si="14"/>
        <v>465440.41653194791</v>
      </c>
      <c r="R64" s="55">
        <f t="shared" si="14"/>
        <v>465440.41653194791</v>
      </c>
      <c r="S64" s="55">
        <f t="shared" si="14"/>
        <v>465440.41653194791</v>
      </c>
      <c r="T64" s="55">
        <f t="shared" si="14"/>
        <v>465440.41653194791</v>
      </c>
      <c r="U64" s="55">
        <f t="shared" si="14"/>
        <v>465440.41653194791</v>
      </c>
      <c r="V64" s="55">
        <f t="shared" si="14"/>
        <v>465440.41653194791</v>
      </c>
      <c r="W64" s="55">
        <f t="shared" si="14"/>
        <v>465440.41653194791</v>
      </c>
      <c r="X64" s="55">
        <f t="shared" si="14"/>
        <v>465440.41653194791</v>
      </c>
      <c r="Y64" s="55">
        <f t="shared" si="14"/>
        <v>465440.41653194791</v>
      </c>
      <c r="Z64" s="55">
        <f t="shared" si="14"/>
        <v>465440.41653194791</v>
      </c>
      <c r="AA64" s="55">
        <f t="shared" si="14"/>
        <v>465440.41653194791</v>
      </c>
      <c r="AB64" s="55">
        <f t="shared" si="14"/>
        <v>465440.41653194791</v>
      </c>
      <c r="AC64" s="55">
        <f t="shared" si="14"/>
        <v>465440.41653194791</v>
      </c>
    </row>
    <row r="65" spans="1:29" s="8" customFormat="1" ht="26.25" customHeight="1" x14ac:dyDescent="0.25">
      <c r="A65" s="64" t="s">
        <v>66</v>
      </c>
      <c r="B65" s="65"/>
      <c r="C65" s="66"/>
      <c r="D65" s="66"/>
      <c r="E65" s="66"/>
      <c r="F65" s="62">
        <f>IF(F61&gt;0,(F61+F45)/F60,F45/(F60+-F61))</f>
        <v>1.0886835829708725</v>
      </c>
      <c r="G65" s="62">
        <f t="shared" ref="G65:Q65" si="15">IF(G61&gt;0,(G61+G45)/G60,G45/(G60+-G61))</f>
        <v>1.1843027325702418</v>
      </c>
      <c r="H65" s="62">
        <f t="shared" si="15"/>
        <v>0.98935263769270287</v>
      </c>
      <c r="I65" s="62">
        <f t="shared" si="15"/>
        <v>0.96905963141980678</v>
      </c>
      <c r="J65" s="62">
        <f t="shared" si="15"/>
        <v>0.92541777190222951</v>
      </c>
      <c r="K65" s="62">
        <f t="shared" si="15"/>
        <v>0.93848417209720569</v>
      </c>
      <c r="L65" s="62">
        <f t="shared" si="15"/>
        <v>0.95417824128233031</v>
      </c>
      <c r="M65" s="62">
        <f t="shared" si="15"/>
        <v>0.9878210130143833</v>
      </c>
      <c r="N65" s="62">
        <f t="shared" si="15"/>
        <v>1.0363111108253311</v>
      </c>
      <c r="O65" s="62">
        <f t="shared" si="15"/>
        <v>1.1105814465777823</v>
      </c>
      <c r="P65" s="62" t="e">
        <f t="shared" si="15"/>
        <v>#DIV/0!</v>
      </c>
      <c r="Q65" s="62" t="e">
        <f t="shared" si="15"/>
        <v>#DIV/0!</v>
      </c>
      <c r="R65" s="62" t="e">
        <f>IF(R61&gt;0,(R61+R45)/R60,R45/(R60+-R61))</f>
        <v>#DIV/0!</v>
      </c>
      <c r="S65" s="62" t="e">
        <f t="shared" ref="S65:AB65" si="16">IF(S61&gt;0,(S61+S45)/S60,S45/(S60+-S61))</f>
        <v>#DIV/0!</v>
      </c>
      <c r="T65" s="62" t="e">
        <f t="shared" si="16"/>
        <v>#DIV/0!</v>
      </c>
      <c r="U65" s="62" t="e">
        <f t="shared" si="16"/>
        <v>#DIV/0!</v>
      </c>
      <c r="V65" s="62" t="e">
        <f t="shared" si="16"/>
        <v>#DIV/0!</v>
      </c>
      <c r="W65" s="62" t="e">
        <f t="shared" si="16"/>
        <v>#DIV/0!</v>
      </c>
      <c r="X65" s="62" t="e">
        <f t="shared" si="16"/>
        <v>#DIV/0!</v>
      </c>
      <c r="Y65" s="62" t="e">
        <f t="shared" si="16"/>
        <v>#DIV/0!</v>
      </c>
      <c r="Z65" s="62" t="e">
        <f t="shared" si="16"/>
        <v>#DIV/0!</v>
      </c>
      <c r="AA65" s="62" t="e">
        <f t="shared" si="16"/>
        <v>#DIV/0!</v>
      </c>
      <c r="AB65" s="62" t="e">
        <f t="shared" si="16"/>
        <v>#DIV/0!</v>
      </c>
      <c r="AC65" s="62" t="e">
        <f t="shared" ref="AC65" si="17">IF(AC61&gt;0,(AC61+AC45)/AC60,AC45/(AC60+-AC61))</f>
        <v>#DIV/0!</v>
      </c>
    </row>
    <row r="66" spans="1:29" s="8" customFormat="1" ht="92.25" customHeight="1" x14ac:dyDescent="0.25">
      <c r="A66" s="65"/>
      <c r="B66" s="65"/>
      <c r="C66" s="67"/>
      <c r="D66" s="67"/>
      <c r="E66" s="67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spans="1:29" s="8" customFormat="1" ht="33" customHeight="1" x14ac:dyDescent="0.25">
      <c r="A67" s="145" t="s">
        <v>93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</row>
    <row r="68" spans="1:29" s="8" customFormat="1" ht="21.75" customHeight="1" x14ac:dyDescent="0.25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 s="8" customFormat="1" ht="30" customHeight="1" x14ac:dyDescent="0.25">
      <c r="A69" s="140" t="s">
        <v>74</v>
      </c>
      <c r="B69" s="40" t="s">
        <v>85</v>
      </c>
      <c r="C69" s="134" t="s">
        <v>99</v>
      </c>
      <c r="D69" s="134"/>
      <c r="E69" s="134"/>
      <c r="F69" s="141" t="s">
        <v>72</v>
      </c>
      <c r="G69" s="137" t="s">
        <v>73</v>
      </c>
      <c r="H69" s="137"/>
      <c r="I69" s="137"/>
      <c r="J69" s="137"/>
      <c r="K69" s="137"/>
      <c r="L69" s="13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 s="8" customFormat="1" ht="33.75" customHeight="1" x14ac:dyDescent="0.25">
      <c r="A70" s="140"/>
      <c r="B70" s="41" t="s">
        <v>86</v>
      </c>
      <c r="C70" s="139" t="s">
        <v>97</v>
      </c>
      <c r="D70" s="139"/>
      <c r="E70" s="139"/>
      <c r="F70" s="141"/>
      <c r="G70" s="137" t="s">
        <v>98</v>
      </c>
      <c r="H70" s="137"/>
      <c r="I70" s="137"/>
      <c r="J70" s="137"/>
      <c r="K70" s="137"/>
      <c r="L70" s="13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s="8" customFormat="1" ht="52.5" customHeight="1" x14ac:dyDescent="0.25">
      <c r="A71" s="138" t="s">
        <v>91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24.75" customHeight="1" x14ac:dyDescent="0.25">
      <c r="A72" s="81" t="s">
        <v>77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42"/>
      <c r="N72" s="2"/>
    </row>
    <row r="73" spans="1:29" ht="66" customHeight="1" x14ac:dyDescent="0.25">
      <c r="A73" s="155" t="s">
        <v>78</v>
      </c>
      <c r="B73" s="156"/>
      <c r="C73" s="156"/>
      <c r="D73" s="156"/>
      <c r="E73" s="156"/>
      <c r="F73" s="156"/>
      <c r="G73" s="156"/>
      <c r="H73" s="157"/>
      <c r="I73" s="155" t="s">
        <v>44</v>
      </c>
      <c r="J73" s="157"/>
      <c r="K73" s="155" t="s">
        <v>45</v>
      </c>
      <c r="L73" s="157"/>
      <c r="M73" s="43"/>
      <c r="N73" s="2"/>
    </row>
    <row r="74" spans="1:29" ht="26.25" customHeight="1" x14ac:dyDescent="0.25">
      <c r="A74" s="68" t="s">
        <v>39</v>
      </c>
      <c r="B74" s="69"/>
      <c r="C74" s="69"/>
      <c r="D74" s="69"/>
      <c r="E74" s="69"/>
      <c r="F74" s="69"/>
      <c r="G74" s="69"/>
      <c r="H74" s="70"/>
      <c r="I74" s="130"/>
      <c r="J74" s="131"/>
      <c r="K74" s="132"/>
      <c r="L74" s="133"/>
      <c r="M74" s="44"/>
      <c r="N74" s="2"/>
    </row>
    <row r="75" spans="1:29" ht="24" customHeight="1" x14ac:dyDescent="0.25">
      <c r="A75" s="68" t="s">
        <v>40</v>
      </c>
      <c r="B75" s="69"/>
      <c r="C75" s="69"/>
      <c r="D75" s="69"/>
      <c r="E75" s="69"/>
      <c r="F75" s="69"/>
      <c r="G75" s="69"/>
      <c r="H75" s="70"/>
      <c r="I75" s="130"/>
      <c r="J75" s="131"/>
      <c r="K75" s="132"/>
      <c r="L75" s="133"/>
      <c r="M75" s="43"/>
      <c r="N75" s="2"/>
    </row>
    <row r="76" spans="1:29" ht="24" customHeight="1" x14ac:dyDescent="0.25">
      <c r="A76" s="68" t="s">
        <v>11</v>
      </c>
      <c r="B76" s="69"/>
      <c r="C76" s="69"/>
      <c r="D76" s="69"/>
      <c r="E76" s="69"/>
      <c r="F76" s="69"/>
      <c r="G76" s="69"/>
      <c r="H76" s="70"/>
      <c r="I76" s="71"/>
      <c r="J76" s="72"/>
      <c r="K76" s="71"/>
      <c r="L76" s="72"/>
      <c r="M76" s="43"/>
      <c r="N76" s="2"/>
    </row>
    <row r="77" spans="1:29" ht="24" customHeight="1" x14ac:dyDescent="0.25">
      <c r="A77" s="68" t="s">
        <v>100</v>
      </c>
      <c r="B77" s="69"/>
      <c r="C77" s="69"/>
      <c r="D77" s="69"/>
      <c r="E77" s="69"/>
      <c r="F77" s="69"/>
      <c r="G77" s="69"/>
      <c r="H77" s="70"/>
      <c r="I77" s="71"/>
      <c r="J77" s="72"/>
      <c r="K77" s="73"/>
      <c r="L77" s="74"/>
      <c r="M77" s="43"/>
      <c r="N77" s="2"/>
    </row>
    <row r="78" spans="1:29" ht="24" customHeight="1" x14ac:dyDescent="0.25">
      <c r="A78" s="68" t="s">
        <v>30</v>
      </c>
      <c r="B78" s="69"/>
      <c r="C78" s="69"/>
      <c r="D78" s="69"/>
      <c r="E78" s="69"/>
      <c r="F78" s="69"/>
      <c r="G78" s="69"/>
      <c r="H78" s="70"/>
      <c r="I78" s="71"/>
      <c r="J78" s="72"/>
      <c r="K78" s="73"/>
      <c r="L78" s="74"/>
      <c r="M78" s="43"/>
      <c r="N78" s="2"/>
    </row>
    <row r="79" spans="1:29" ht="35.25" customHeight="1" x14ac:dyDescent="0.25">
      <c r="A79" s="78" t="s">
        <v>43</v>
      </c>
      <c r="B79" s="79"/>
      <c r="C79" s="79"/>
      <c r="D79" s="79"/>
      <c r="E79" s="79"/>
      <c r="F79" s="79"/>
      <c r="G79" s="79"/>
      <c r="H79" s="79"/>
      <c r="I79" s="80"/>
      <c r="J79" s="80"/>
      <c r="K79" s="80"/>
      <c r="L79" s="56" t="e">
        <f>(C45-C60)/L80</f>
        <v>#DIV/0!</v>
      </c>
      <c r="M79" s="39"/>
      <c r="N79" s="2"/>
    </row>
    <row r="80" spans="1:29" ht="38.25" customHeight="1" x14ac:dyDescent="0.25">
      <c r="A80" s="78"/>
      <c r="B80" s="79"/>
      <c r="C80" s="79"/>
      <c r="D80" s="79"/>
      <c r="E80" s="79"/>
      <c r="F80" s="79"/>
      <c r="G80" s="79"/>
      <c r="H80" s="79"/>
      <c r="I80" s="80"/>
      <c r="J80" s="80"/>
      <c r="K80" s="80"/>
      <c r="L80" s="57" t="e">
        <f>(I76+I77)/I78</f>
        <v>#DIV/0!</v>
      </c>
      <c r="M80" s="45"/>
      <c r="N80" s="2"/>
    </row>
    <row r="81" spans="1:29" ht="38.25" customHeight="1" x14ac:dyDescent="0.25">
      <c r="A81" s="155" t="s">
        <v>79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7"/>
      <c r="M81" s="45"/>
      <c r="N81" s="2"/>
    </row>
    <row r="82" spans="1:29" ht="47.25" customHeight="1" x14ac:dyDescent="0.25">
      <c r="A82" s="172" t="s">
        <v>78</v>
      </c>
      <c r="B82" s="173"/>
      <c r="C82" s="173"/>
      <c r="D82" s="173"/>
      <c r="E82" s="173"/>
      <c r="F82" s="173"/>
      <c r="G82" s="173"/>
      <c r="H82" s="174"/>
      <c r="I82" s="155" t="s">
        <v>44</v>
      </c>
      <c r="J82" s="157"/>
      <c r="K82" s="155" t="s">
        <v>45</v>
      </c>
      <c r="L82" s="157"/>
      <c r="M82" s="39"/>
      <c r="N82" s="2"/>
    </row>
    <row r="83" spans="1:29" ht="23.25" customHeight="1" x14ac:dyDescent="0.25">
      <c r="A83" s="130" t="s">
        <v>7</v>
      </c>
      <c r="B83" s="175"/>
      <c r="C83" s="175"/>
      <c r="D83" s="175"/>
      <c r="E83" s="175"/>
      <c r="F83" s="175"/>
      <c r="G83" s="175"/>
      <c r="H83" s="131"/>
      <c r="I83" s="71"/>
      <c r="J83" s="72"/>
      <c r="K83" s="71"/>
      <c r="L83" s="72"/>
      <c r="M83" s="46"/>
      <c r="N83" s="2"/>
    </row>
    <row r="84" spans="1:29" ht="23.25" customHeight="1" x14ac:dyDescent="0.25">
      <c r="A84" s="130" t="s">
        <v>8</v>
      </c>
      <c r="B84" s="175"/>
      <c r="C84" s="175"/>
      <c r="D84" s="175"/>
      <c r="E84" s="175"/>
      <c r="F84" s="175"/>
      <c r="G84" s="175"/>
      <c r="H84" s="131"/>
      <c r="I84" s="71"/>
      <c r="J84" s="72"/>
      <c r="K84" s="71"/>
      <c r="L84" s="72"/>
      <c r="M84" s="46"/>
      <c r="N84" s="2"/>
    </row>
    <row r="85" spans="1:29" ht="23.25" customHeight="1" x14ac:dyDescent="0.25">
      <c r="A85" s="130" t="s">
        <v>9</v>
      </c>
      <c r="B85" s="175"/>
      <c r="C85" s="175"/>
      <c r="D85" s="175"/>
      <c r="E85" s="175"/>
      <c r="F85" s="175"/>
      <c r="G85" s="175"/>
      <c r="H85" s="131"/>
      <c r="I85" s="71"/>
      <c r="J85" s="72"/>
      <c r="K85" s="71"/>
      <c r="L85" s="72"/>
      <c r="M85" s="46"/>
      <c r="N85" s="2"/>
    </row>
    <row r="86" spans="1:29" ht="30" customHeight="1" x14ac:dyDescent="0.25">
      <c r="A86" s="130" t="s">
        <v>80</v>
      </c>
      <c r="B86" s="175"/>
      <c r="C86" s="175"/>
      <c r="D86" s="175"/>
      <c r="E86" s="175"/>
      <c r="F86" s="175"/>
      <c r="G86" s="175"/>
      <c r="H86" s="131"/>
      <c r="I86" s="71"/>
      <c r="J86" s="72"/>
      <c r="K86" s="71"/>
      <c r="L86" s="72"/>
      <c r="M86" s="46"/>
      <c r="N86" s="2"/>
    </row>
    <row r="87" spans="1:29" ht="23.25" customHeight="1" x14ac:dyDescent="0.25">
      <c r="A87" s="168" t="s">
        <v>37</v>
      </c>
      <c r="B87" s="168"/>
      <c r="C87" s="168"/>
      <c r="D87" s="168"/>
      <c r="E87" s="168"/>
      <c r="F87" s="168"/>
      <c r="G87" s="168"/>
      <c r="H87" s="47" t="s">
        <v>38</v>
      </c>
      <c r="I87" s="48">
        <v>12</v>
      </c>
      <c r="J87" s="49">
        <f>I86/I87</f>
        <v>0</v>
      </c>
      <c r="K87" s="169"/>
      <c r="L87" s="169"/>
      <c r="M87" s="46"/>
      <c r="N87" s="2"/>
    </row>
    <row r="88" spans="1:29" ht="23.25" customHeight="1" x14ac:dyDescent="0.25">
      <c r="A88" s="168" t="s">
        <v>29</v>
      </c>
      <c r="B88" s="168"/>
      <c r="C88" s="168"/>
      <c r="D88" s="168"/>
      <c r="E88" s="168"/>
      <c r="F88" s="168"/>
      <c r="G88" s="168"/>
      <c r="H88" s="168"/>
      <c r="I88" s="170"/>
      <c r="J88" s="170"/>
      <c r="K88" s="171"/>
      <c r="L88" s="171"/>
      <c r="M88" s="46"/>
      <c r="N88" s="2"/>
    </row>
    <row r="89" spans="1:29" x14ac:dyDescent="0.25">
      <c r="A89" s="168" t="s">
        <v>10</v>
      </c>
      <c r="B89" s="168"/>
      <c r="C89" s="168"/>
      <c r="D89" s="168"/>
      <c r="E89" s="168"/>
      <c r="F89" s="168"/>
      <c r="G89" s="168"/>
      <c r="H89" s="168"/>
      <c r="I89" s="170"/>
      <c r="J89" s="170"/>
      <c r="K89" s="170"/>
      <c r="L89" s="170"/>
      <c r="M89" s="46"/>
      <c r="N89" s="2"/>
    </row>
    <row r="90" spans="1:29" ht="36" customHeight="1" x14ac:dyDescent="0.25">
      <c r="A90" s="168" t="s">
        <v>81</v>
      </c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50"/>
      <c r="N90" s="2"/>
    </row>
    <row r="91" spans="1:29" ht="48.75" customHeight="1" x14ac:dyDescent="0.25">
      <c r="A91" s="168" t="s">
        <v>12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30"/>
      <c r="L91" s="13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9.5" customHeight="1" x14ac:dyDescent="0.25">
      <c r="A92" s="78" t="s">
        <v>41</v>
      </c>
      <c r="B92" s="78"/>
      <c r="C92" s="78"/>
      <c r="D92" s="78"/>
      <c r="E92" s="78"/>
      <c r="F92" s="78"/>
      <c r="G92" s="78"/>
      <c r="H92" s="78"/>
      <c r="I92" s="177"/>
      <c r="J92" s="177"/>
      <c r="K92" s="177"/>
      <c r="L92" s="56" t="e">
        <f>I90/M25</f>
        <v>#DIV/0!</v>
      </c>
      <c r="M92" s="39"/>
      <c r="N92" s="2"/>
    </row>
    <row r="93" spans="1:29" x14ac:dyDescent="0.25">
      <c r="A93" s="178" t="s">
        <v>35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57" t="e">
        <f>I89/(I84-I85)</f>
        <v>#DIV/0!</v>
      </c>
      <c r="M93" s="45"/>
    </row>
    <row r="94" spans="1:29" x14ac:dyDescent="0.25">
      <c r="A94" s="178" t="s">
        <v>36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57" t="e">
        <f>(I84-I85)/J87</f>
        <v>#DIV/0!</v>
      </c>
      <c r="M94" s="45"/>
    </row>
    <row r="95" spans="1:29" ht="20.25" customHeight="1" x14ac:dyDescent="0.25">
      <c r="A95" s="78" t="s">
        <v>31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57" t="e">
        <f>IF(OR(AND(B13="нет",L94&gt;3,L93&lt;1),AND(B13="да",L94&gt;6,L93&lt;1)),"да","нет")</f>
        <v>#DIV/0!</v>
      </c>
      <c r="M95" s="45"/>
    </row>
    <row r="96" spans="1:29" x14ac:dyDescent="0.25">
      <c r="A96" s="78" t="s">
        <v>42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56" t="e">
        <f>I88/I86</f>
        <v>#DIV/0!</v>
      </c>
      <c r="M96" s="39"/>
    </row>
  </sheetData>
  <sheetProtection formatColumns="0" formatRows="0" insertColumns="0" insertRows="0" insertHyperlinks="0" deleteColumns="0" deleteRows="0" selectLockedCells="1" sort="0" autoFilter="0" pivotTables="0"/>
  <protectedRanges>
    <protectedRange sqref="A45:AC45" name="Диапазон1"/>
  </protectedRanges>
  <mergeCells count="172">
    <mergeCell ref="AA65:AA66"/>
    <mergeCell ref="AB65:AB66"/>
    <mergeCell ref="AC65:AC66"/>
    <mergeCell ref="C46:AC46"/>
    <mergeCell ref="A34:AC34"/>
    <mergeCell ref="R65:R66"/>
    <mergeCell ref="S65:S66"/>
    <mergeCell ref="T65:T66"/>
    <mergeCell ref="U65:U66"/>
    <mergeCell ref="V65:V66"/>
    <mergeCell ref="W65:W66"/>
    <mergeCell ref="X65:X66"/>
    <mergeCell ref="Y65:Y66"/>
    <mergeCell ref="Z65:Z66"/>
    <mergeCell ref="D65:D66"/>
    <mergeCell ref="E65:E66"/>
    <mergeCell ref="F65:F66"/>
    <mergeCell ref="G65:G66"/>
    <mergeCell ref="A41:B41"/>
    <mergeCell ref="M65:M66"/>
    <mergeCell ref="N65:N66"/>
    <mergeCell ref="O65:O66"/>
    <mergeCell ref="A96:K96"/>
    <mergeCell ref="K91:L91"/>
    <mergeCell ref="A89:H89"/>
    <mergeCell ref="I89:J89"/>
    <mergeCell ref="K89:L89"/>
    <mergeCell ref="A90:H90"/>
    <mergeCell ref="I90:J90"/>
    <mergeCell ref="K90:L90"/>
    <mergeCell ref="A91:H91"/>
    <mergeCell ref="I91:J91"/>
    <mergeCell ref="A92:H92"/>
    <mergeCell ref="I92:K92"/>
    <mergeCell ref="A95:K95"/>
    <mergeCell ref="A93:K93"/>
    <mergeCell ref="A94:K94"/>
    <mergeCell ref="K86:L86"/>
    <mergeCell ref="A87:G87"/>
    <mergeCell ref="K87:L87"/>
    <mergeCell ref="A88:H88"/>
    <mergeCell ref="I88:J88"/>
    <mergeCell ref="K88:L88"/>
    <mergeCell ref="A81:L81"/>
    <mergeCell ref="A82:H82"/>
    <mergeCell ref="I82:J82"/>
    <mergeCell ref="K82:L82"/>
    <mergeCell ref="A83:H83"/>
    <mergeCell ref="I83:J83"/>
    <mergeCell ref="K83:L83"/>
    <mergeCell ref="A84:H84"/>
    <mergeCell ref="I84:J84"/>
    <mergeCell ref="K84:L84"/>
    <mergeCell ref="A85:H85"/>
    <mergeCell ref="I85:J85"/>
    <mergeCell ref="K85:L85"/>
    <mergeCell ref="A86:H86"/>
    <mergeCell ref="I86:J86"/>
    <mergeCell ref="A45:B45"/>
    <mergeCell ref="A46:B46"/>
    <mergeCell ref="A44:B44"/>
    <mergeCell ref="A37:B37"/>
    <mergeCell ref="A38:B38"/>
    <mergeCell ref="A39:B39"/>
    <mergeCell ref="A73:H73"/>
    <mergeCell ref="I73:J73"/>
    <mergeCell ref="K73:L73"/>
    <mergeCell ref="G70:L70"/>
    <mergeCell ref="A57:B57"/>
    <mergeCell ref="A47:B47"/>
    <mergeCell ref="A55:B55"/>
    <mergeCell ref="A42:B42"/>
    <mergeCell ref="A43:B43"/>
    <mergeCell ref="A50:B50"/>
    <mergeCell ref="M13:N13"/>
    <mergeCell ref="M14:N14"/>
    <mergeCell ref="M15:N15"/>
    <mergeCell ref="A8:N8"/>
    <mergeCell ref="M24:N24"/>
    <mergeCell ref="M25:N25"/>
    <mergeCell ref="A76:H76"/>
    <mergeCell ref="I76:J76"/>
    <mergeCell ref="K76:L76"/>
    <mergeCell ref="A74:H74"/>
    <mergeCell ref="I74:J74"/>
    <mergeCell ref="K74:L74"/>
    <mergeCell ref="A75:H75"/>
    <mergeCell ref="I75:J75"/>
    <mergeCell ref="K75:L75"/>
    <mergeCell ref="C69:E69"/>
    <mergeCell ref="A68:P68"/>
    <mergeCell ref="G69:L69"/>
    <mergeCell ref="A71:L71"/>
    <mergeCell ref="C70:E70"/>
    <mergeCell ref="A69:A70"/>
    <mergeCell ref="F69:F70"/>
    <mergeCell ref="M28:N28"/>
    <mergeCell ref="M29:N29"/>
    <mergeCell ref="A5:N6"/>
    <mergeCell ref="B24:L24"/>
    <mergeCell ref="B25:L25"/>
    <mergeCell ref="B26:L27"/>
    <mergeCell ref="A28:A30"/>
    <mergeCell ref="B28:L28"/>
    <mergeCell ref="B29:L29"/>
    <mergeCell ref="B30:L30"/>
    <mergeCell ref="M19:N19"/>
    <mergeCell ref="M20:N20"/>
    <mergeCell ref="M21:N21"/>
    <mergeCell ref="A7:N7"/>
    <mergeCell ref="B17:L17"/>
    <mergeCell ref="B18:L18"/>
    <mergeCell ref="A10:A11"/>
    <mergeCell ref="B9:N9"/>
    <mergeCell ref="B10:N11"/>
    <mergeCell ref="B15:L15"/>
    <mergeCell ref="B19:L19"/>
    <mergeCell ref="B20:L20"/>
    <mergeCell ref="B12:N12"/>
    <mergeCell ref="A13:A15"/>
    <mergeCell ref="B13:L13"/>
    <mergeCell ref="B14:L14"/>
    <mergeCell ref="A16:A27"/>
    <mergeCell ref="B16:N16"/>
    <mergeCell ref="B21:L21"/>
    <mergeCell ref="M17:N17"/>
    <mergeCell ref="M18:N18"/>
    <mergeCell ref="B22:L23"/>
    <mergeCell ref="M22:N23"/>
    <mergeCell ref="M26:N27"/>
    <mergeCell ref="A40:B40"/>
    <mergeCell ref="M30:N30"/>
    <mergeCell ref="B31:N31"/>
    <mergeCell ref="C35:I35"/>
    <mergeCell ref="J35:U35"/>
    <mergeCell ref="A36:B36"/>
    <mergeCell ref="B32:L33"/>
    <mergeCell ref="A32:A33"/>
    <mergeCell ref="A35:B35"/>
    <mergeCell ref="A79:K79"/>
    <mergeCell ref="A80:K80"/>
    <mergeCell ref="A72:L72"/>
    <mergeCell ref="A54:B54"/>
    <mergeCell ref="A61:B61"/>
    <mergeCell ref="A56:B56"/>
    <mergeCell ref="A64:B64"/>
    <mergeCell ref="A63:B63"/>
    <mergeCell ref="A49:B49"/>
    <mergeCell ref="L65:L66"/>
    <mergeCell ref="I77:J77"/>
    <mergeCell ref="K77:L77"/>
    <mergeCell ref="J65:J66"/>
    <mergeCell ref="K65:K66"/>
    <mergeCell ref="A59:B59"/>
    <mergeCell ref="A67:Q67"/>
    <mergeCell ref="H65:H66"/>
    <mergeCell ref="I65:I66"/>
    <mergeCell ref="A62:B62"/>
    <mergeCell ref="A58:B58"/>
    <mergeCell ref="A60:B60"/>
    <mergeCell ref="A52:B52"/>
    <mergeCell ref="A51:B51"/>
    <mergeCell ref="P65:P66"/>
    <mergeCell ref="Q65:Q66"/>
    <mergeCell ref="A65:B66"/>
    <mergeCell ref="C65:C66"/>
    <mergeCell ref="A78:H78"/>
    <mergeCell ref="I78:J78"/>
    <mergeCell ref="K78:L78"/>
    <mergeCell ref="A53:B53"/>
    <mergeCell ref="A48:B48"/>
    <mergeCell ref="A77:H77"/>
  </mergeCells>
  <pageMargins left="0.7" right="0.7" top="0.75" bottom="0.75" header="0.3" footer="0.3"/>
  <pageSetup paperSize="8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Панфилова Олеся Анатольевна</dc:creator>
  <cp:lastModifiedBy>Рустамов Вадим Хагирович</cp:lastModifiedBy>
  <cp:lastPrinted>2022-10-20T11:54:43Z</cp:lastPrinted>
  <dcterms:created xsi:type="dcterms:W3CDTF">2022-06-08T12:41:26Z</dcterms:created>
  <dcterms:modified xsi:type="dcterms:W3CDTF">2023-02-21T05:28:32Z</dcterms:modified>
</cp:coreProperties>
</file>